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slimi.KASHANU.000\Desktop\مناقصه سلف\"/>
    </mc:Choice>
  </mc:AlternateContent>
  <workbookProtection workbookAlgorithmName="SHA-512" workbookHashValue="SDzMQfCSiChYajwyYEk3WAEzuPAB6q+B2Kol3N/gJJ+Shs0SlA6yn14XHWOrz3b1ggxSYmH5/pS0DOzAyDn8lA==" workbookSaltValue="u5Sz8eS5w6ANA3XV68gKLQ==" workbookSpinCount="100000" lockStructure="1"/>
  <bookViews>
    <workbookView xWindow="0" yWindow="0" windowWidth="0" windowHeight="0"/>
  </bookViews>
  <sheets>
    <sheet name="مواد اولیه " sheetId="2" r:id="rId1"/>
    <sheet name="آنالیز غذایی" sheetId="1" r:id="rId2"/>
    <sheet name="آمار غذا و قیمت" sheetId="24" r:id="rId3"/>
    <sheet name="محل مشخص نمودن مبلغ  طبخ و توزی" sheetId="25" r:id="rId4"/>
  </sheets>
  <definedNames>
    <definedName name="_xlnm.Print_Area" localSheetId="1">'آنالیز غذایی'!$B$725:$E$751</definedName>
    <definedName name="_xlnm.Print_Area" localSheetId="0">'مواد اولیه '!$A$1:$M$126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24" l="1"/>
  <c r="H47" i="24"/>
  <c r="H50" i="24" l="1"/>
  <c r="H3" i="24" l="1"/>
  <c r="H4" i="24"/>
  <c r="H5" i="24"/>
  <c r="H6" i="24"/>
  <c r="H7" i="24"/>
  <c r="H8" i="24"/>
  <c r="H9" i="24"/>
  <c r="H10" i="24"/>
  <c r="H11" i="24"/>
  <c r="H12" i="24"/>
  <c r="H13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H28" i="24"/>
  <c r="H29" i="24"/>
  <c r="H30" i="24"/>
  <c r="H31" i="24"/>
  <c r="H32" i="24"/>
  <c r="H33" i="24"/>
  <c r="H34" i="24"/>
  <c r="H35" i="24"/>
  <c r="H36" i="24"/>
  <c r="H37" i="24"/>
  <c r="H38" i="24"/>
  <c r="H39" i="24"/>
  <c r="H40" i="24"/>
  <c r="H41" i="24"/>
  <c r="H42" i="24"/>
  <c r="H43" i="24"/>
  <c r="H44" i="24"/>
  <c r="H45" i="24"/>
  <c r="H48" i="24"/>
  <c r="H49" i="24"/>
  <c r="H2" i="24"/>
  <c r="G135" i="2" l="1"/>
  <c r="J135" i="2" s="1"/>
  <c r="K135" i="2" s="1"/>
  <c r="M135" i="2" s="1"/>
  <c r="G133" i="2" l="1"/>
  <c r="J133" i="2"/>
  <c r="K133" i="2" s="1"/>
  <c r="M133" i="2" s="1"/>
  <c r="D80" i="24" s="1"/>
  <c r="E80" i="24" s="1"/>
  <c r="G80" i="24" s="1"/>
  <c r="I80" i="24" s="1"/>
  <c r="G132" i="2" l="1"/>
  <c r="J132" i="2" s="1"/>
  <c r="K132" i="2" s="1"/>
  <c r="M132" i="2" s="1"/>
  <c r="D75" i="24" s="1"/>
  <c r="E75" i="24" s="1"/>
  <c r="G75" i="24" s="1"/>
  <c r="I75" i="24" s="1"/>
  <c r="B737" i="1" l="1"/>
  <c r="B738" i="1"/>
  <c r="B753" i="1" l="1"/>
  <c r="B749" i="1" l="1"/>
  <c r="B736" i="1" l="1"/>
  <c r="B476" i="1" l="1"/>
  <c r="B477" i="1"/>
  <c r="G131" i="2"/>
  <c r="I131" i="2" s="1"/>
  <c r="J131" i="2" s="1"/>
  <c r="K131" i="2" s="1"/>
  <c r="M131" i="2" s="1"/>
  <c r="G134" i="2"/>
  <c r="I134" i="2" s="1"/>
  <c r="J134" i="2" s="1"/>
  <c r="K134" i="2" s="1"/>
  <c r="B338" i="1" l="1"/>
  <c r="B310" i="1" l="1"/>
  <c r="B311" i="1"/>
  <c r="B312" i="1"/>
  <c r="E822" i="1" l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D753" i="1"/>
  <c r="E753" i="1" s="1"/>
  <c r="D760" i="1"/>
  <c r="E760" i="1" s="1"/>
  <c r="D761" i="1"/>
  <c r="E761" i="1" s="1"/>
  <c r="D762" i="1"/>
  <c r="E762" i="1" s="1"/>
  <c r="D763" i="1"/>
  <c r="E763" i="1" s="1"/>
  <c r="D764" i="1"/>
  <c r="E764" i="1" s="1"/>
  <c r="D765" i="1"/>
  <c r="E765" i="1" s="1"/>
  <c r="D766" i="1"/>
  <c r="E766" i="1" s="1"/>
  <c r="D767" i="1"/>
  <c r="E767" i="1" s="1"/>
  <c r="D768" i="1"/>
  <c r="E768" i="1" s="1"/>
  <c r="D769" i="1"/>
  <c r="E769" i="1" s="1"/>
  <c r="D770" i="1"/>
  <c r="E770" i="1" s="1"/>
  <c r="D771" i="1"/>
  <c r="E771" i="1" s="1"/>
  <c r="D772" i="1"/>
  <c r="E772" i="1" s="1"/>
  <c r="D773" i="1"/>
  <c r="E773" i="1" s="1"/>
  <c r="D774" i="1"/>
  <c r="E774" i="1" s="1"/>
  <c r="D775" i="1"/>
  <c r="E775" i="1" s="1"/>
  <c r="D776" i="1"/>
  <c r="E776" i="1" s="1"/>
  <c r="D777" i="1"/>
  <c r="E777" i="1" s="1"/>
  <c r="D778" i="1"/>
  <c r="E778" i="1" s="1"/>
  <c r="D779" i="1"/>
  <c r="E779" i="1" s="1"/>
  <c r="D780" i="1"/>
  <c r="E780" i="1" s="1"/>
  <c r="D781" i="1"/>
  <c r="E781" i="1" s="1"/>
  <c r="D782" i="1"/>
  <c r="E782" i="1" s="1"/>
  <c r="D783" i="1"/>
  <c r="E783" i="1" s="1"/>
  <c r="D784" i="1"/>
  <c r="E784" i="1" s="1"/>
  <c r="D785" i="1"/>
  <c r="E785" i="1" s="1"/>
  <c r="D786" i="1"/>
  <c r="E786" i="1" s="1"/>
  <c r="D787" i="1"/>
  <c r="E787" i="1" s="1"/>
  <c r="D788" i="1"/>
  <c r="E788" i="1" s="1"/>
  <c r="D789" i="1"/>
  <c r="E789" i="1" s="1"/>
  <c r="D790" i="1"/>
  <c r="E790" i="1" s="1"/>
  <c r="D791" i="1"/>
  <c r="E791" i="1" s="1"/>
  <c r="D792" i="1"/>
  <c r="E792" i="1" s="1"/>
  <c r="D793" i="1"/>
  <c r="E793" i="1" s="1"/>
  <c r="D794" i="1"/>
  <c r="E794" i="1" s="1"/>
  <c r="D795" i="1"/>
  <c r="E795" i="1" s="1"/>
  <c r="D796" i="1"/>
  <c r="E796" i="1" s="1"/>
  <c r="D797" i="1"/>
  <c r="E797" i="1" s="1"/>
  <c r="D798" i="1"/>
  <c r="E798" i="1" s="1"/>
  <c r="D799" i="1"/>
  <c r="E799" i="1" s="1"/>
  <c r="D800" i="1"/>
  <c r="E800" i="1" s="1"/>
  <c r="D801" i="1"/>
  <c r="E801" i="1" s="1"/>
  <c r="D802" i="1"/>
  <c r="E802" i="1" s="1"/>
  <c r="D803" i="1"/>
  <c r="E803" i="1" s="1"/>
  <c r="D804" i="1"/>
  <c r="E804" i="1" s="1"/>
  <c r="D805" i="1"/>
  <c r="E805" i="1" s="1"/>
  <c r="D806" i="1"/>
  <c r="E806" i="1" s="1"/>
  <c r="D807" i="1"/>
  <c r="E807" i="1" s="1"/>
  <c r="D808" i="1"/>
  <c r="E808" i="1" s="1"/>
  <c r="D809" i="1"/>
  <c r="E809" i="1" s="1"/>
  <c r="D810" i="1"/>
  <c r="E810" i="1" s="1"/>
  <c r="D811" i="1"/>
  <c r="E811" i="1" s="1"/>
  <c r="D812" i="1"/>
  <c r="E812" i="1" s="1"/>
  <c r="D813" i="1"/>
  <c r="E813" i="1" s="1"/>
  <c r="D814" i="1"/>
  <c r="E814" i="1" s="1"/>
  <c r="D815" i="1"/>
  <c r="E815" i="1" s="1"/>
  <c r="D816" i="1"/>
  <c r="E816" i="1" s="1"/>
  <c r="D817" i="1"/>
  <c r="E817" i="1" s="1"/>
  <c r="D818" i="1"/>
  <c r="E818" i="1" s="1"/>
  <c r="D819" i="1"/>
  <c r="E819" i="1" s="1"/>
  <c r="D820" i="1"/>
  <c r="E820" i="1" s="1"/>
  <c r="D821" i="1"/>
  <c r="E821" i="1" s="1"/>
  <c r="B713" i="1"/>
  <c r="B714" i="1"/>
  <c r="B715" i="1"/>
  <c r="B716" i="1"/>
  <c r="B717" i="1"/>
  <c r="B718" i="1"/>
  <c r="B719" i="1"/>
  <c r="B720" i="1"/>
  <c r="B721" i="1"/>
  <c r="B722" i="1"/>
  <c r="B723" i="1"/>
  <c r="B726" i="1"/>
  <c r="B727" i="1"/>
  <c r="B728" i="1"/>
  <c r="B729" i="1"/>
  <c r="B730" i="1"/>
  <c r="B731" i="1"/>
  <c r="B732" i="1"/>
  <c r="B733" i="1"/>
  <c r="B734" i="1"/>
  <c r="B735" i="1"/>
  <c r="B741" i="1"/>
  <c r="B742" i="1"/>
  <c r="B743" i="1"/>
  <c r="B744" i="1"/>
  <c r="B745" i="1"/>
  <c r="B746" i="1"/>
  <c r="B747" i="1"/>
  <c r="B748" i="1"/>
  <c r="B750" i="1"/>
  <c r="B754" i="1"/>
  <c r="B755" i="1"/>
  <c r="B756" i="1"/>
  <c r="B757" i="1"/>
  <c r="B758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127" i="1"/>
  <c r="G3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I127" i="2" s="1"/>
  <c r="G128" i="2"/>
  <c r="I128" i="2" s="1"/>
  <c r="G129" i="2"/>
  <c r="I129" i="2" s="1"/>
  <c r="G130" i="2"/>
  <c r="I130" i="2" s="1"/>
  <c r="G2" i="2"/>
  <c r="J130" i="2" l="1"/>
  <c r="K130" i="2" s="1"/>
  <c r="M130" i="2" s="1"/>
  <c r="B481" i="1"/>
  <c r="B482" i="1"/>
  <c r="B483" i="1"/>
  <c r="B484" i="1"/>
  <c r="B485" i="1"/>
  <c r="B486" i="1"/>
  <c r="J129" i="2"/>
  <c r="K129" i="2" s="1"/>
  <c r="M129" i="2" s="1"/>
  <c r="D79" i="24" s="1"/>
  <c r="E79" i="24" s="1"/>
  <c r="G79" i="24" s="1"/>
  <c r="I79" i="24" s="1"/>
  <c r="B399" i="1"/>
  <c r="B400" i="1"/>
  <c r="B401" i="1"/>
  <c r="B402" i="1"/>
  <c r="B403" i="1"/>
  <c r="J127" i="2"/>
  <c r="K127" i="2" s="1"/>
  <c r="M127" i="2" s="1"/>
  <c r="J128" i="2"/>
  <c r="K128" i="2" s="1"/>
  <c r="M128" i="2" s="1"/>
  <c r="B368" i="1"/>
  <c r="B369" i="1"/>
  <c r="B370" i="1"/>
  <c r="B371" i="1"/>
  <c r="B372" i="1"/>
  <c r="B373" i="1"/>
  <c r="B264" i="1"/>
  <c r="D399" i="1" l="1"/>
  <c r="E399" i="1" s="1"/>
  <c r="D481" i="1"/>
  <c r="E481" i="1" s="1"/>
  <c r="D368" i="1"/>
  <c r="E368" i="1" s="1"/>
  <c r="C77" i="2"/>
  <c r="B710" i="1" l="1"/>
  <c r="B705" i="1"/>
  <c r="B706" i="1"/>
  <c r="B707" i="1"/>
  <c r="B708" i="1"/>
  <c r="B709" i="1"/>
  <c r="B392" i="1" l="1"/>
  <c r="B361" i="1"/>
  <c r="B702" i="1" l="1"/>
  <c r="B701" i="1"/>
  <c r="B700" i="1"/>
  <c r="B697" i="1"/>
  <c r="B696" i="1"/>
  <c r="B695" i="1"/>
  <c r="B694" i="1"/>
  <c r="B693" i="1"/>
  <c r="B692" i="1"/>
  <c r="B691" i="1"/>
  <c r="B690" i="1"/>
  <c r="B687" i="1"/>
  <c r="B686" i="1"/>
  <c r="B685" i="1"/>
  <c r="B684" i="1"/>
  <c r="B681" i="1"/>
  <c r="B680" i="1"/>
  <c r="B679" i="1"/>
  <c r="B678" i="1"/>
  <c r="B677" i="1"/>
  <c r="B676" i="1"/>
  <c r="B675" i="1"/>
  <c r="B672" i="1"/>
  <c r="B671" i="1"/>
  <c r="B670" i="1"/>
  <c r="B669" i="1"/>
  <c r="B666" i="1"/>
  <c r="B665" i="1"/>
  <c r="B664" i="1"/>
  <c r="B663" i="1"/>
  <c r="B662" i="1"/>
  <c r="B659" i="1"/>
  <c r="B658" i="1"/>
  <c r="B657" i="1"/>
  <c r="B656" i="1"/>
  <c r="B655" i="1"/>
  <c r="B654" i="1"/>
  <c r="B653" i="1"/>
  <c r="B652" i="1"/>
  <c r="B651" i="1"/>
  <c r="B650" i="1"/>
  <c r="B649" i="1"/>
  <c r="B646" i="1"/>
  <c r="B645" i="1"/>
  <c r="B644" i="1"/>
  <c r="B643" i="1"/>
  <c r="B642" i="1"/>
  <c r="B641" i="1"/>
  <c r="B640" i="1"/>
  <c r="B639" i="1"/>
  <c r="B636" i="1"/>
  <c r="B635" i="1"/>
  <c r="B634" i="1"/>
  <c r="B633" i="1"/>
  <c r="B632" i="1"/>
  <c r="B631" i="1"/>
  <c r="B630" i="1"/>
  <c r="B629" i="1"/>
  <c r="B626" i="1" l="1"/>
  <c r="B625" i="1"/>
  <c r="B624" i="1"/>
  <c r="B623" i="1"/>
  <c r="B622" i="1"/>
  <c r="B621" i="1"/>
  <c r="B618" i="1"/>
  <c r="B617" i="1"/>
  <c r="B616" i="1"/>
  <c r="B615" i="1"/>
  <c r="B614" i="1"/>
  <c r="B613" i="1"/>
  <c r="B610" i="1"/>
  <c r="B609" i="1"/>
  <c r="B608" i="1"/>
  <c r="B607" i="1"/>
  <c r="B606" i="1"/>
  <c r="B605" i="1"/>
  <c r="B604" i="1"/>
  <c r="B603" i="1"/>
  <c r="B602" i="1"/>
  <c r="B601" i="1"/>
  <c r="B600" i="1"/>
  <c r="B597" i="1"/>
  <c r="B596" i="1"/>
  <c r="B595" i="1"/>
  <c r="B594" i="1"/>
  <c r="B593" i="1"/>
  <c r="B592" i="1"/>
  <c r="B591" i="1"/>
  <c r="B590" i="1"/>
  <c r="B589" i="1"/>
  <c r="B588" i="1"/>
  <c r="B585" i="1"/>
  <c r="B584" i="1"/>
  <c r="B583" i="1"/>
  <c r="B582" i="1"/>
  <c r="B581" i="1"/>
  <c r="B580" i="1"/>
  <c r="B579" i="1"/>
  <c r="B578" i="1"/>
  <c r="B577" i="1"/>
  <c r="B576" i="1"/>
  <c r="B573" i="1"/>
  <c r="B572" i="1"/>
  <c r="B571" i="1"/>
  <c r="B570" i="1"/>
  <c r="B569" i="1"/>
  <c r="B566" i="1"/>
  <c r="B565" i="1"/>
  <c r="B564" i="1"/>
  <c r="B563" i="1"/>
  <c r="B562" i="1"/>
  <c r="B559" i="1"/>
  <c r="B558" i="1"/>
  <c r="B557" i="1"/>
  <c r="B556" i="1"/>
  <c r="B555" i="1"/>
  <c r="B554" i="1"/>
  <c r="B553" i="1"/>
  <c r="B550" i="1"/>
  <c r="B549" i="1"/>
  <c r="B548" i="1"/>
  <c r="B547" i="1"/>
  <c r="B546" i="1"/>
  <c r="B545" i="1"/>
  <c r="B542" i="1"/>
  <c r="B541" i="1"/>
  <c r="B540" i="1"/>
  <c r="B539" i="1"/>
  <c r="B538" i="1"/>
  <c r="B537" i="1"/>
  <c r="B534" i="1"/>
  <c r="B533" i="1"/>
  <c r="B532" i="1"/>
  <c r="B531" i="1"/>
  <c r="B530" i="1"/>
  <c r="B527" i="1"/>
  <c r="B526" i="1"/>
  <c r="B525" i="1"/>
  <c r="B524" i="1"/>
  <c r="B523" i="1"/>
  <c r="B522" i="1"/>
  <c r="B519" i="1"/>
  <c r="B518" i="1"/>
  <c r="B517" i="1"/>
  <c r="B516" i="1"/>
  <c r="B515" i="1"/>
  <c r="B512" i="1"/>
  <c r="B511" i="1"/>
  <c r="B510" i="1"/>
  <c r="B321" i="1" l="1"/>
  <c r="B317" i="1"/>
  <c r="B439" i="1" l="1"/>
  <c r="B383" i="1"/>
  <c r="B258" i="1"/>
  <c r="B178" i="1"/>
  <c r="B172" i="1"/>
  <c r="B173" i="1"/>
  <c r="I121" i="2" l="1"/>
  <c r="J121" i="2" s="1"/>
  <c r="K121" i="2" s="1"/>
  <c r="M121" i="2" s="1"/>
  <c r="I122" i="2"/>
  <c r="J122" i="2" s="1"/>
  <c r="K122" i="2" s="1"/>
  <c r="M122" i="2" s="1"/>
  <c r="I123" i="2"/>
  <c r="J123" i="2" s="1"/>
  <c r="K123" i="2" s="1"/>
  <c r="M123" i="2" s="1"/>
  <c r="D74" i="24" s="1"/>
  <c r="E74" i="24" s="1"/>
  <c r="G74" i="24" s="1"/>
  <c r="I74" i="24" s="1"/>
  <c r="I124" i="2"/>
  <c r="J124" i="2" s="1"/>
  <c r="K124" i="2" s="1"/>
  <c r="M124" i="2" s="1"/>
  <c r="I125" i="2"/>
  <c r="J125" i="2" s="1"/>
  <c r="I126" i="2"/>
  <c r="J126" i="2" s="1"/>
  <c r="M134" i="2"/>
  <c r="B502" i="1"/>
  <c r="B503" i="1"/>
  <c r="B504" i="1"/>
  <c r="B505" i="1"/>
  <c r="B506" i="1"/>
  <c r="B507" i="1"/>
  <c r="D729" i="1" l="1"/>
  <c r="E729" i="1" s="1"/>
  <c r="K125" i="2"/>
  <c r="M125" i="2" s="1"/>
  <c r="D621" i="1"/>
  <c r="E621" i="1" s="1"/>
  <c r="K126" i="2"/>
  <c r="M126" i="2" s="1"/>
  <c r="D76" i="24" s="1"/>
  <c r="E76" i="24" s="1"/>
  <c r="G76" i="24" s="1"/>
  <c r="I76" i="24" s="1"/>
  <c r="D705" i="1"/>
  <c r="E705" i="1" s="1"/>
  <c r="B456" i="1"/>
  <c r="B457" i="1"/>
  <c r="B458" i="1"/>
  <c r="B459" i="1"/>
  <c r="B460" i="1"/>
  <c r="B461" i="1"/>
  <c r="B462" i="1"/>
  <c r="B463" i="1"/>
  <c r="B464" i="1"/>
  <c r="B467" i="1"/>
  <c r="B468" i="1"/>
  <c r="B469" i="1"/>
  <c r="B470" i="1"/>
  <c r="B471" i="1"/>
  <c r="B472" i="1"/>
  <c r="B473" i="1"/>
  <c r="B474" i="1"/>
  <c r="B475" i="1"/>
  <c r="B478" i="1"/>
  <c r="B489" i="1"/>
  <c r="B490" i="1"/>
  <c r="B491" i="1"/>
  <c r="B492" i="1"/>
  <c r="B493" i="1"/>
  <c r="B494" i="1"/>
  <c r="B495" i="1"/>
  <c r="B496" i="1"/>
  <c r="B497" i="1"/>
  <c r="B498" i="1"/>
  <c r="B499" i="1"/>
  <c r="I119" i="2"/>
  <c r="I120" i="2"/>
  <c r="J119" i="2" l="1"/>
  <c r="K119" i="2" s="1"/>
  <c r="M119" i="2" s="1"/>
  <c r="D73" i="24" s="1"/>
  <c r="E73" i="24" s="1"/>
  <c r="G73" i="24" s="1"/>
  <c r="I73" i="24" s="1"/>
  <c r="J120" i="2"/>
  <c r="K120" i="2" s="1"/>
  <c r="M120" i="2" s="1"/>
  <c r="D545" i="1" l="1"/>
  <c r="E545" i="1" s="1"/>
  <c r="D522" i="1"/>
  <c r="E522" i="1" s="1"/>
  <c r="B104" i="1"/>
  <c r="B3" i="1"/>
  <c r="B4" i="1"/>
  <c r="B5" i="1"/>
  <c r="B6" i="1"/>
  <c r="B7" i="1"/>
  <c r="B8" i="1"/>
  <c r="B9" i="1"/>
  <c r="B10" i="1"/>
  <c r="B11" i="1"/>
  <c r="B12" i="1"/>
  <c r="B13" i="1"/>
  <c r="B16" i="1"/>
  <c r="B17" i="1"/>
  <c r="B18" i="1"/>
  <c r="B19" i="1"/>
  <c r="B20" i="1"/>
  <c r="B21" i="1"/>
  <c r="B22" i="1"/>
  <c r="B23" i="1"/>
  <c r="B24" i="1"/>
  <c r="B25" i="1"/>
  <c r="B26" i="1"/>
  <c r="B27" i="1"/>
  <c r="B394" i="1" l="1"/>
  <c r="I33" i="2" l="1"/>
  <c r="J33" i="2" s="1"/>
  <c r="K33" i="2" s="1"/>
  <c r="M33" i="2" s="1"/>
  <c r="I3" i="2"/>
  <c r="J3" i="2" s="1"/>
  <c r="K3" i="2" s="1"/>
  <c r="M3" i="2" s="1"/>
  <c r="I4" i="2"/>
  <c r="J4" i="2" s="1"/>
  <c r="K4" i="2" s="1"/>
  <c r="M4" i="2" s="1"/>
  <c r="I5" i="2"/>
  <c r="J5" i="2" s="1"/>
  <c r="K5" i="2" s="1"/>
  <c r="M5" i="2" s="1"/>
  <c r="D758" i="1" s="1"/>
  <c r="E758" i="1" s="1"/>
  <c r="I6" i="2"/>
  <c r="J6" i="2" s="1"/>
  <c r="K6" i="2" s="1"/>
  <c r="M6" i="2" s="1"/>
  <c r="I7" i="2"/>
  <c r="J7" i="2" s="1"/>
  <c r="K7" i="2" s="1"/>
  <c r="M7" i="2" s="1"/>
  <c r="I8" i="2"/>
  <c r="J8" i="2" s="1"/>
  <c r="K8" i="2" s="1"/>
  <c r="M8" i="2" s="1"/>
  <c r="I9" i="2"/>
  <c r="J9" i="2" s="1"/>
  <c r="K9" i="2" s="1"/>
  <c r="M9" i="2" s="1"/>
  <c r="I10" i="2"/>
  <c r="J10" i="2" s="1"/>
  <c r="K10" i="2" s="1"/>
  <c r="M10" i="2" s="1"/>
  <c r="D756" i="1" s="1"/>
  <c r="E756" i="1" s="1"/>
  <c r="I11" i="2"/>
  <c r="J11" i="2" s="1"/>
  <c r="K11" i="2" s="1"/>
  <c r="M11" i="2" s="1"/>
  <c r="I12" i="2"/>
  <c r="J12" i="2" s="1"/>
  <c r="K12" i="2" s="1"/>
  <c r="M12" i="2" s="1"/>
  <c r="I13" i="2"/>
  <c r="J13" i="2" s="1"/>
  <c r="K13" i="2" s="1"/>
  <c r="M13" i="2" s="1"/>
  <c r="I14" i="2"/>
  <c r="J14" i="2" s="1"/>
  <c r="K14" i="2" s="1"/>
  <c r="M14" i="2" s="1"/>
  <c r="I15" i="2"/>
  <c r="J15" i="2" s="1"/>
  <c r="K15" i="2" s="1"/>
  <c r="M15" i="2" s="1"/>
  <c r="I16" i="2"/>
  <c r="J16" i="2" s="1"/>
  <c r="K16" i="2" s="1"/>
  <c r="M16" i="2" s="1"/>
  <c r="I17" i="2"/>
  <c r="J17" i="2" s="1"/>
  <c r="K17" i="2" s="1"/>
  <c r="M17" i="2" s="1"/>
  <c r="I18" i="2"/>
  <c r="J18" i="2" s="1"/>
  <c r="K18" i="2" s="1"/>
  <c r="M18" i="2" s="1"/>
  <c r="I19" i="2"/>
  <c r="J19" i="2" s="1"/>
  <c r="K19" i="2" s="1"/>
  <c r="M19" i="2" s="1"/>
  <c r="I20" i="2"/>
  <c r="J20" i="2" s="1"/>
  <c r="K20" i="2" s="1"/>
  <c r="M20" i="2" s="1"/>
  <c r="I21" i="2"/>
  <c r="J21" i="2" s="1"/>
  <c r="K21" i="2" s="1"/>
  <c r="M21" i="2" s="1"/>
  <c r="I22" i="2"/>
  <c r="J22" i="2" s="1"/>
  <c r="K22" i="2" s="1"/>
  <c r="M22" i="2" s="1"/>
  <c r="I23" i="2"/>
  <c r="J23" i="2" s="1"/>
  <c r="K23" i="2" s="1"/>
  <c r="M23" i="2" s="1"/>
  <c r="I24" i="2"/>
  <c r="J24" i="2" s="1"/>
  <c r="K24" i="2" s="1"/>
  <c r="M24" i="2" s="1"/>
  <c r="I25" i="2"/>
  <c r="J25" i="2" s="1"/>
  <c r="K25" i="2" s="1"/>
  <c r="M25" i="2" s="1"/>
  <c r="I26" i="2"/>
  <c r="J26" i="2" s="1"/>
  <c r="K26" i="2" s="1"/>
  <c r="M26" i="2" s="1"/>
  <c r="I27" i="2"/>
  <c r="J27" i="2" s="1"/>
  <c r="K27" i="2" s="1"/>
  <c r="M27" i="2" s="1"/>
  <c r="I28" i="2"/>
  <c r="J28" i="2" s="1"/>
  <c r="K28" i="2" s="1"/>
  <c r="M28" i="2" s="1"/>
  <c r="I29" i="2"/>
  <c r="J29" i="2" s="1"/>
  <c r="K29" i="2" s="1"/>
  <c r="M29" i="2" s="1"/>
  <c r="I30" i="2"/>
  <c r="J30" i="2" s="1"/>
  <c r="K30" i="2" s="1"/>
  <c r="M30" i="2" s="1"/>
  <c r="I31" i="2"/>
  <c r="J31" i="2" s="1"/>
  <c r="K31" i="2" s="1"/>
  <c r="M31" i="2" s="1"/>
  <c r="D755" i="1" s="1"/>
  <c r="E755" i="1" s="1"/>
  <c r="I32" i="2"/>
  <c r="J32" i="2" s="1"/>
  <c r="K32" i="2" s="1"/>
  <c r="M32" i="2" s="1"/>
  <c r="I34" i="2"/>
  <c r="J34" i="2" s="1"/>
  <c r="K34" i="2" s="1"/>
  <c r="M34" i="2" s="1"/>
  <c r="I35" i="2"/>
  <c r="J35" i="2" s="1"/>
  <c r="K35" i="2" s="1"/>
  <c r="M35" i="2" s="1"/>
  <c r="I36" i="2"/>
  <c r="J36" i="2" s="1"/>
  <c r="K36" i="2" s="1"/>
  <c r="M36" i="2" s="1"/>
  <c r="I37" i="2"/>
  <c r="J37" i="2" s="1"/>
  <c r="K37" i="2" s="1"/>
  <c r="M37" i="2" s="1"/>
  <c r="I38" i="2"/>
  <c r="J38" i="2" s="1"/>
  <c r="K38" i="2" s="1"/>
  <c r="M38" i="2" s="1"/>
  <c r="I39" i="2"/>
  <c r="J39" i="2" s="1"/>
  <c r="K39" i="2" s="1"/>
  <c r="M39" i="2" s="1"/>
  <c r="I40" i="2"/>
  <c r="J40" i="2" s="1"/>
  <c r="K40" i="2" s="1"/>
  <c r="M40" i="2" s="1"/>
  <c r="I41" i="2"/>
  <c r="J41" i="2" s="1"/>
  <c r="K41" i="2" s="1"/>
  <c r="M41" i="2" s="1"/>
  <c r="I42" i="2"/>
  <c r="J42" i="2" s="1"/>
  <c r="K42" i="2" s="1"/>
  <c r="M42" i="2" s="1"/>
  <c r="I43" i="2"/>
  <c r="J43" i="2" s="1"/>
  <c r="K43" i="2" s="1"/>
  <c r="M43" i="2" s="1"/>
  <c r="I44" i="2"/>
  <c r="J44" i="2" s="1"/>
  <c r="K44" i="2" s="1"/>
  <c r="M44" i="2" s="1"/>
  <c r="I45" i="2"/>
  <c r="J45" i="2" s="1"/>
  <c r="K45" i="2" s="1"/>
  <c r="M45" i="2" s="1"/>
  <c r="I46" i="2"/>
  <c r="J46" i="2" s="1"/>
  <c r="K46" i="2" s="1"/>
  <c r="M46" i="2" s="1"/>
  <c r="I47" i="2"/>
  <c r="J47" i="2" s="1"/>
  <c r="K47" i="2" s="1"/>
  <c r="M47" i="2" s="1"/>
  <c r="I48" i="2"/>
  <c r="J48" i="2" s="1"/>
  <c r="K48" i="2" s="1"/>
  <c r="M48" i="2" s="1"/>
  <c r="I49" i="2"/>
  <c r="J49" i="2" s="1"/>
  <c r="K49" i="2" s="1"/>
  <c r="M49" i="2" s="1"/>
  <c r="I50" i="2"/>
  <c r="J50" i="2" s="1"/>
  <c r="K50" i="2" s="1"/>
  <c r="M50" i="2" s="1"/>
  <c r="I51" i="2"/>
  <c r="J51" i="2" s="1"/>
  <c r="K51" i="2" s="1"/>
  <c r="M51" i="2" s="1"/>
  <c r="I52" i="2"/>
  <c r="J52" i="2" s="1"/>
  <c r="K52" i="2" s="1"/>
  <c r="M52" i="2" s="1"/>
  <c r="I53" i="2"/>
  <c r="J53" i="2" s="1"/>
  <c r="K53" i="2" s="1"/>
  <c r="M53" i="2" s="1"/>
  <c r="I54" i="2"/>
  <c r="J54" i="2" s="1"/>
  <c r="K54" i="2" s="1"/>
  <c r="M54" i="2" s="1"/>
  <c r="I55" i="2"/>
  <c r="J55" i="2" s="1"/>
  <c r="K55" i="2" s="1"/>
  <c r="M55" i="2" s="1"/>
  <c r="I56" i="2"/>
  <c r="J56" i="2" s="1"/>
  <c r="K56" i="2" s="1"/>
  <c r="M56" i="2" s="1"/>
  <c r="I57" i="2"/>
  <c r="J57" i="2" s="1"/>
  <c r="K57" i="2" s="1"/>
  <c r="M57" i="2" s="1"/>
  <c r="I58" i="2"/>
  <c r="J58" i="2" s="1"/>
  <c r="K58" i="2" s="1"/>
  <c r="M58" i="2" s="1"/>
  <c r="I59" i="2"/>
  <c r="J59" i="2" s="1"/>
  <c r="K59" i="2" s="1"/>
  <c r="M59" i="2" s="1"/>
  <c r="I60" i="2"/>
  <c r="J60" i="2" s="1"/>
  <c r="K60" i="2" s="1"/>
  <c r="M60" i="2" s="1"/>
  <c r="I61" i="2"/>
  <c r="J61" i="2" s="1"/>
  <c r="K61" i="2" s="1"/>
  <c r="M61" i="2" s="1"/>
  <c r="I62" i="2"/>
  <c r="J62" i="2" s="1"/>
  <c r="K62" i="2" s="1"/>
  <c r="M62" i="2" s="1"/>
  <c r="D651" i="1" s="1"/>
  <c r="E651" i="1" s="1"/>
  <c r="I63" i="2"/>
  <c r="J63" i="2" s="1"/>
  <c r="K63" i="2" s="1"/>
  <c r="M63" i="2" s="1"/>
  <c r="I64" i="2"/>
  <c r="J64" i="2" s="1"/>
  <c r="K64" i="2" s="1"/>
  <c r="M64" i="2" s="1"/>
  <c r="I65" i="2"/>
  <c r="J65" i="2" s="1"/>
  <c r="K65" i="2" s="1"/>
  <c r="M65" i="2" s="1"/>
  <c r="I66" i="2"/>
  <c r="J66" i="2" s="1"/>
  <c r="K66" i="2" s="1"/>
  <c r="M66" i="2" s="1"/>
  <c r="I67" i="2"/>
  <c r="J67" i="2" s="1"/>
  <c r="K67" i="2" s="1"/>
  <c r="M67" i="2" s="1"/>
  <c r="I68" i="2"/>
  <c r="J68" i="2" s="1"/>
  <c r="K68" i="2" s="1"/>
  <c r="M68" i="2" s="1"/>
  <c r="I69" i="2"/>
  <c r="J69" i="2" s="1"/>
  <c r="K69" i="2" s="1"/>
  <c r="M69" i="2" s="1"/>
  <c r="I70" i="2"/>
  <c r="J70" i="2" s="1"/>
  <c r="K70" i="2" s="1"/>
  <c r="M70" i="2" s="1"/>
  <c r="I71" i="2"/>
  <c r="J71" i="2" s="1"/>
  <c r="K71" i="2" s="1"/>
  <c r="M71" i="2" s="1"/>
  <c r="I72" i="2"/>
  <c r="J72" i="2" s="1"/>
  <c r="K72" i="2" s="1"/>
  <c r="M72" i="2" s="1"/>
  <c r="I73" i="2"/>
  <c r="J73" i="2" s="1"/>
  <c r="K73" i="2" s="1"/>
  <c r="M73" i="2" s="1"/>
  <c r="I74" i="2"/>
  <c r="J74" i="2" s="1"/>
  <c r="K74" i="2" s="1"/>
  <c r="M74" i="2" s="1"/>
  <c r="I75" i="2"/>
  <c r="J75" i="2" s="1"/>
  <c r="K75" i="2" s="1"/>
  <c r="M75" i="2" s="1"/>
  <c r="I76" i="2"/>
  <c r="J76" i="2" s="1"/>
  <c r="K76" i="2" s="1"/>
  <c r="M76" i="2" s="1"/>
  <c r="I77" i="2"/>
  <c r="J77" i="2" s="1"/>
  <c r="K77" i="2" s="1"/>
  <c r="M77" i="2" s="1"/>
  <c r="I78" i="2"/>
  <c r="J78" i="2" s="1"/>
  <c r="K78" i="2" s="1"/>
  <c r="M78" i="2" s="1"/>
  <c r="I79" i="2"/>
  <c r="J79" i="2" s="1"/>
  <c r="K79" i="2" s="1"/>
  <c r="M79" i="2" s="1"/>
  <c r="I80" i="2"/>
  <c r="J80" i="2" s="1"/>
  <c r="K80" i="2" s="1"/>
  <c r="M80" i="2" s="1"/>
  <c r="D591" i="1" s="1"/>
  <c r="E591" i="1" s="1"/>
  <c r="I81" i="2"/>
  <c r="J81" i="2" s="1"/>
  <c r="K81" i="2" s="1"/>
  <c r="M81" i="2" s="1"/>
  <c r="I82" i="2"/>
  <c r="J82" i="2" s="1"/>
  <c r="K82" i="2" s="1"/>
  <c r="M82" i="2" s="1"/>
  <c r="D695" i="1" s="1"/>
  <c r="E695" i="1" s="1"/>
  <c r="I83" i="2"/>
  <c r="J83" i="2" s="1"/>
  <c r="K83" i="2" s="1"/>
  <c r="M83" i="2" s="1"/>
  <c r="I84" i="2"/>
  <c r="J84" i="2" s="1"/>
  <c r="K84" i="2" s="1"/>
  <c r="M84" i="2" s="1"/>
  <c r="D67" i="24" s="1"/>
  <c r="E67" i="24" s="1"/>
  <c r="G67" i="24" s="1"/>
  <c r="I67" i="24" s="1"/>
  <c r="I85" i="2"/>
  <c r="J85" i="2" s="1"/>
  <c r="K85" i="2" s="1"/>
  <c r="M85" i="2" s="1"/>
  <c r="I86" i="2"/>
  <c r="J86" i="2" s="1"/>
  <c r="K86" i="2" s="1"/>
  <c r="M86" i="2" s="1"/>
  <c r="I87" i="2"/>
  <c r="J87" i="2" s="1"/>
  <c r="K87" i="2" s="1"/>
  <c r="M87" i="2" s="1"/>
  <c r="I88" i="2"/>
  <c r="J88" i="2" s="1"/>
  <c r="K88" i="2" s="1"/>
  <c r="M88" i="2" s="1"/>
  <c r="D69" i="24" s="1"/>
  <c r="E69" i="24" s="1"/>
  <c r="G69" i="24" s="1"/>
  <c r="I69" i="24" s="1"/>
  <c r="I89" i="2"/>
  <c r="J89" i="2" s="1"/>
  <c r="K89" i="2" s="1"/>
  <c r="M89" i="2" s="1"/>
  <c r="D68" i="24" s="1"/>
  <c r="E68" i="24" s="1"/>
  <c r="G68" i="24" s="1"/>
  <c r="I68" i="24" s="1"/>
  <c r="I90" i="2"/>
  <c r="J90" i="2" s="1"/>
  <c r="K90" i="2" s="1"/>
  <c r="M90" i="2" s="1"/>
  <c r="D78" i="24" s="1"/>
  <c r="E78" i="24" s="1"/>
  <c r="G78" i="24" s="1"/>
  <c r="I78" i="24" s="1"/>
  <c r="I91" i="2"/>
  <c r="J91" i="2" s="1"/>
  <c r="K91" i="2" s="1"/>
  <c r="M91" i="2" s="1"/>
  <c r="D72" i="24" s="1"/>
  <c r="E72" i="24" s="1"/>
  <c r="G72" i="24" s="1"/>
  <c r="I72" i="24" s="1"/>
  <c r="I92" i="2"/>
  <c r="J92" i="2" s="1"/>
  <c r="K92" i="2" s="1"/>
  <c r="M92" i="2" s="1"/>
  <c r="D77" i="24" s="1"/>
  <c r="E77" i="24" s="1"/>
  <c r="G77" i="24" s="1"/>
  <c r="I77" i="24" s="1"/>
  <c r="I93" i="2"/>
  <c r="J93" i="2" s="1"/>
  <c r="K93" i="2" s="1"/>
  <c r="M93" i="2" s="1"/>
  <c r="D71" i="24" s="1"/>
  <c r="E71" i="24" s="1"/>
  <c r="G71" i="24" s="1"/>
  <c r="I71" i="24" s="1"/>
  <c r="I94" i="2"/>
  <c r="J94" i="2" s="1"/>
  <c r="K94" i="2" s="1"/>
  <c r="M94" i="2" s="1"/>
  <c r="I95" i="2"/>
  <c r="J95" i="2" s="1"/>
  <c r="K95" i="2" s="1"/>
  <c r="M95" i="2" s="1"/>
  <c r="D70" i="24" s="1"/>
  <c r="E70" i="24" s="1"/>
  <c r="G70" i="24" s="1"/>
  <c r="I70" i="24" s="1"/>
  <c r="I96" i="2"/>
  <c r="J96" i="2" s="1"/>
  <c r="K96" i="2" s="1"/>
  <c r="M96" i="2" s="1"/>
  <c r="I97" i="2"/>
  <c r="J97" i="2" s="1"/>
  <c r="K97" i="2" s="1"/>
  <c r="M97" i="2" s="1"/>
  <c r="I98" i="2"/>
  <c r="J98" i="2" s="1"/>
  <c r="K98" i="2" s="1"/>
  <c r="M98" i="2" s="1"/>
  <c r="I99" i="2"/>
  <c r="J99" i="2" s="1"/>
  <c r="K99" i="2" s="1"/>
  <c r="M99" i="2" s="1"/>
  <c r="I100" i="2"/>
  <c r="J100" i="2" s="1"/>
  <c r="K100" i="2" s="1"/>
  <c r="M100" i="2" s="1"/>
  <c r="I101" i="2"/>
  <c r="J101" i="2" s="1"/>
  <c r="K101" i="2" s="1"/>
  <c r="M101" i="2" s="1"/>
  <c r="I102" i="2"/>
  <c r="J102" i="2" s="1"/>
  <c r="K102" i="2" s="1"/>
  <c r="M102" i="2" s="1"/>
  <c r="I103" i="2"/>
  <c r="J103" i="2" s="1"/>
  <c r="K103" i="2" s="1"/>
  <c r="M103" i="2" s="1"/>
  <c r="I104" i="2"/>
  <c r="J104" i="2" s="1"/>
  <c r="K104" i="2" s="1"/>
  <c r="M104" i="2" s="1"/>
  <c r="I105" i="2"/>
  <c r="J105" i="2" s="1"/>
  <c r="K105" i="2" s="1"/>
  <c r="M105" i="2" s="1"/>
  <c r="I106" i="2"/>
  <c r="J106" i="2" s="1"/>
  <c r="K106" i="2" s="1"/>
  <c r="M106" i="2" s="1"/>
  <c r="I107" i="2"/>
  <c r="J107" i="2" s="1"/>
  <c r="K107" i="2" s="1"/>
  <c r="M107" i="2" s="1"/>
  <c r="I108" i="2"/>
  <c r="J108" i="2" s="1"/>
  <c r="K108" i="2" s="1"/>
  <c r="M108" i="2" s="1"/>
  <c r="I109" i="2"/>
  <c r="J109" i="2" s="1"/>
  <c r="K109" i="2" s="1"/>
  <c r="M109" i="2" s="1"/>
  <c r="I110" i="2"/>
  <c r="J110" i="2" s="1"/>
  <c r="K110" i="2" s="1"/>
  <c r="M110" i="2" s="1"/>
  <c r="I111" i="2"/>
  <c r="J111" i="2" s="1"/>
  <c r="K111" i="2" s="1"/>
  <c r="M111" i="2" s="1"/>
  <c r="I112" i="2"/>
  <c r="J112" i="2" s="1"/>
  <c r="K112" i="2" s="1"/>
  <c r="M112" i="2" s="1"/>
  <c r="I113" i="2"/>
  <c r="J113" i="2" s="1"/>
  <c r="K113" i="2" s="1"/>
  <c r="M113" i="2" s="1"/>
  <c r="I114" i="2"/>
  <c r="J114" i="2" s="1"/>
  <c r="K114" i="2" s="1"/>
  <c r="M114" i="2" s="1"/>
  <c r="I115" i="2"/>
  <c r="J115" i="2" s="1"/>
  <c r="K115" i="2" s="1"/>
  <c r="M115" i="2" s="1"/>
  <c r="I116" i="2"/>
  <c r="J116" i="2" s="1"/>
  <c r="K116" i="2" s="1"/>
  <c r="M116" i="2" s="1"/>
  <c r="I117" i="2"/>
  <c r="J117" i="2" s="1"/>
  <c r="K117" i="2" s="1"/>
  <c r="M117" i="2" s="1"/>
  <c r="I118" i="2"/>
  <c r="J118" i="2" s="1"/>
  <c r="K118" i="2" s="1"/>
  <c r="M118" i="2" s="1"/>
  <c r="I2" i="2"/>
  <c r="J2" i="2" s="1"/>
  <c r="K2" i="2" s="1"/>
  <c r="D737" i="1" l="1"/>
  <c r="E737" i="1" s="1"/>
  <c r="D757" i="1"/>
  <c r="E757" i="1" s="1"/>
  <c r="D754" i="1"/>
  <c r="E754" i="1" s="1"/>
  <c r="D264" i="1"/>
  <c r="E264" i="1" s="1"/>
  <c r="D713" i="1"/>
  <c r="E713" i="1" s="1"/>
  <c r="D743" i="1"/>
  <c r="E743" i="1" s="1"/>
  <c r="D721" i="1"/>
  <c r="E721" i="1" s="1"/>
  <c r="D741" i="1"/>
  <c r="E741" i="1" s="1"/>
  <c r="D476" i="1"/>
  <c r="E476" i="1" s="1"/>
  <c r="D731" i="1"/>
  <c r="E731" i="1" s="1"/>
  <c r="D734" i="1"/>
  <c r="E734" i="1" s="1"/>
  <c r="D338" i="1"/>
  <c r="E338" i="1" s="1"/>
  <c r="D728" i="1"/>
  <c r="E728" i="1" s="1"/>
  <c r="D744" i="1"/>
  <c r="E744" i="1" s="1"/>
  <c r="D722" i="1"/>
  <c r="E722" i="1" s="1"/>
  <c r="D714" i="1"/>
  <c r="E714" i="1" s="1"/>
  <c r="D311" i="1"/>
  <c r="E311" i="1" s="1"/>
  <c r="D732" i="1"/>
  <c r="E732" i="1" s="1"/>
  <c r="D747" i="1"/>
  <c r="E747" i="1" s="1"/>
  <c r="D652" i="1"/>
  <c r="E652" i="1" s="1"/>
  <c r="D310" i="1"/>
  <c r="E310" i="1" s="1"/>
  <c r="D733" i="1"/>
  <c r="E733" i="1" s="1"/>
  <c r="D736" i="1"/>
  <c r="E736" i="1" s="1"/>
  <c r="D715" i="1"/>
  <c r="E715" i="1" s="1"/>
  <c r="D127" i="1"/>
  <c r="E127" i="1" s="1"/>
  <c r="D745" i="1"/>
  <c r="E745" i="1" s="1"/>
  <c r="D717" i="1"/>
  <c r="E717" i="1" s="1"/>
  <c r="D749" i="1"/>
  <c r="E749" i="1" s="1"/>
  <c r="D718" i="1"/>
  <c r="E718" i="1" s="1"/>
  <c r="D746" i="1"/>
  <c r="E746" i="1" s="1"/>
  <c r="D723" i="1"/>
  <c r="E723" i="1" s="1"/>
  <c r="D477" i="1"/>
  <c r="E477" i="1" s="1"/>
  <c r="D730" i="1"/>
  <c r="E730" i="1" s="1"/>
  <c r="D750" i="1"/>
  <c r="E750" i="1" s="1"/>
  <c r="D312" i="1"/>
  <c r="E312" i="1" s="1"/>
  <c r="D738" i="1"/>
  <c r="E738" i="1" s="1"/>
  <c r="D748" i="1"/>
  <c r="E748" i="1" s="1"/>
  <c r="D735" i="1"/>
  <c r="E735" i="1" s="1"/>
  <c r="D716" i="1"/>
  <c r="E716" i="1" s="1"/>
  <c r="D727" i="1"/>
  <c r="E727" i="1" s="1"/>
  <c r="D742" i="1"/>
  <c r="E742" i="1" s="1"/>
  <c r="D719" i="1"/>
  <c r="E719" i="1" s="1"/>
  <c r="D394" i="1"/>
  <c r="E394" i="1" s="1"/>
  <c r="D720" i="1"/>
  <c r="E720" i="1" s="1"/>
  <c r="D400" i="1"/>
  <c r="E400" i="1" s="1"/>
  <c r="D482" i="1"/>
  <c r="E482" i="1" s="1"/>
  <c r="D369" i="1"/>
  <c r="E369" i="1" s="1"/>
  <c r="D371" i="1"/>
  <c r="E371" i="1" s="1"/>
  <c r="D484" i="1"/>
  <c r="E484" i="1" s="1"/>
  <c r="D483" i="1"/>
  <c r="E483" i="1" s="1"/>
  <c r="D401" i="1"/>
  <c r="E401" i="1" s="1"/>
  <c r="D370" i="1"/>
  <c r="E370" i="1" s="1"/>
  <c r="D485" i="1"/>
  <c r="E485" i="1" s="1"/>
  <c r="D402" i="1"/>
  <c r="E402" i="1" s="1"/>
  <c r="D372" i="1"/>
  <c r="E372" i="1" s="1"/>
  <c r="D403" i="1"/>
  <c r="E403" i="1" s="1"/>
  <c r="D373" i="1"/>
  <c r="E373" i="1" s="1"/>
  <c r="D486" i="1"/>
  <c r="E486" i="1" s="1"/>
  <c r="D697" i="1"/>
  <c r="E697" i="1" s="1"/>
  <c r="D173" i="1"/>
  <c r="E173" i="1" s="1"/>
  <c r="D702" i="1"/>
  <c r="E702" i="1" s="1"/>
  <c r="D686" i="1"/>
  <c r="E686" i="1" s="1"/>
  <c r="D681" i="1"/>
  <c r="E681" i="1" s="1"/>
  <c r="D657" i="1"/>
  <c r="E657" i="1" s="1"/>
  <c r="D646" i="1"/>
  <c r="E646" i="1" s="1"/>
  <c r="D636" i="1"/>
  <c r="E636" i="1" s="1"/>
  <c r="D605" i="1"/>
  <c r="E605" i="1" s="1"/>
  <c r="D593" i="1"/>
  <c r="E593" i="1" s="1"/>
  <c r="D502" i="1"/>
  <c r="E502" i="1" s="1"/>
  <c r="D155" i="1"/>
  <c r="D622" i="1"/>
  <c r="E622" i="1" s="1"/>
  <c r="D613" i="1"/>
  <c r="E613" i="1" s="1"/>
  <c r="D609" i="1"/>
  <c r="E609" i="1" s="1"/>
  <c r="D596" i="1"/>
  <c r="E596" i="1" s="1"/>
  <c r="D584" i="1"/>
  <c r="E584" i="1" s="1"/>
  <c r="D572" i="1"/>
  <c r="E572" i="1" s="1"/>
  <c r="D565" i="1"/>
  <c r="E565" i="1" s="1"/>
  <c r="D558" i="1"/>
  <c r="E558" i="1" s="1"/>
  <c r="D549" i="1"/>
  <c r="E549" i="1" s="1"/>
  <c r="D541" i="1"/>
  <c r="E541" i="1" s="1"/>
  <c r="D533" i="1"/>
  <c r="E533" i="1" s="1"/>
  <c r="D526" i="1"/>
  <c r="E526" i="1" s="1"/>
  <c r="D459" i="1"/>
  <c r="E459" i="1" s="1"/>
  <c r="D701" i="1"/>
  <c r="E701" i="1" s="1"/>
  <c r="D510" i="1"/>
  <c r="E510" i="1" s="1"/>
  <c r="D694" i="1"/>
  <c r="E694" i="1" s="1"/>
  <c r="D579" i="1"/>
  <c r="E579" i="1" s="1"/>
  <c r="D569" i="1"/>
  <c r="E569" i="1" s="1"/>
  <c r="D625" i="1"/>
  <c r="E625" i="1" s="1"/>
  <c r="D617" i="1"/>
  <c r="E617" i="1" s="1"/>
  <c r="D608" i="1"/>
  <c r="E608" i="1" s="1"/>
  <c r="D594" i="1"/>
  <c r="E594" i="1" s="1"/>
  <c r="D581" i="1"/>
  <c r="E581" i="1" s="1"/>
  <c r="D570" i="1"/>
  <c r="E570" i="1" s="1"/>
  <c r="D563" i="1"/>
  <c r="E563" i="1" s="1"/>
  <c r="D555" i="1"/>
  <c r="E555" i="1" s="1"/>
  <c r="D547" i="1"/>
  <c r="E547" i="1" s="1"/>
  <c r="D539" i="1"/>
  <c r="E539" i="1" s="1"/>
  <c r="D531" i="1"/>
  <c r="E531" i="1" s="1"/>
  <c r="D524" i="1"/>
  <c r="E524" i="1" s="1"/>
  <c r="D623" i="1"/>
  <c r="E623" i="1" s="1"/>
  <c r="D577" i="1"/>
  <c r="E577" i="1" s="1"/>
  <c r="D691" i="1"/>
  <c r="E691" i="1" s="1"/>
  <c r="D626" i="1"/>
  <c r="E626" i="1" s="1"/>
  <c r="D618" i="1"/>
  <c r="E618" i="1" s="1"/>
  <c r="D610" i="1"/>
  <c r="E610" i="1" s="1"/>
  <c r="D595" i="1"/>
  <c r="E595" i="1" s="1"/>
  <c r="D583" i="1"/>
  <c r="E583" i="1" s="1"/>
  <c r="D578" i="1"/>
  <c r="E578" i="1" s="1"/>
  <c r="D571" i="1"/>
  <c r="E571" i="1" s="1"/>
  <c r="D564" i="1"/>
  <c r="E564" i="1" s="1"/>
  <c r="D557" i="1"/>
  <c r="E557" i="1" s="1"/>
  <c r="D548" i="1"/>
  <c r="E548" i="1" s="1"/>
  <c r="D540" i="1"/>
  <c r="E540" i="1" s="1"/>
  <c r="D532" i="1"/>
  <c r="E532" i="1" s="1"/>
  <c r="D525" i="1"/>
  <c r="E525" i="1" s="1"/>
  <c r="D614" i="1"/>
  <c r="E614" i="1" s="1"/>
  <c r="D582" i="1"/>
  <c r="E582" i="1" s="1"/>
  <c r="D553" i="1"/>
  <c r="E553" i="1" s="1"/>
  <c r="D537" i="1"/>
  <c r="E537" i="1" s="1"/>
  <c r="D516" i="1"/>
  <c r="E516" i="1" s="1"/>
  <c r="D676" i="1"/>
  <c r="E676" i="1" s="1"/>
  <c r="D670" i="1"/>
  <c r="E670" i="1" s="1"/>
  <c r="D649" i="1"/>
  <c r="E649" i="1" s="1"/>
  <c r="D643" i="1"/>
  <c r="E643" i="1" s="1"/>
  <c r="D634" i="1"/>
  <c r="E634" i="1" s="1"/>
  <c r="D656" i="1"/>
  <c r="E656" i="1" s="1"/>
  <c r="D679" i="1"/>
  <c r="E679" i="1" s="1"/>
  <c r="D631" i="1"/>
  <c r="E631" i="1" s="1"/>
  <c r="D709" i="1"/>
  <c r="E709" i="1" s="1"/>
  <c r="D392" i="1"/>
  <c r="E392" i="1" s="1"/>
  <c r="D361" i="1"/>
  <c r="E361" i="1" s="1"/>
  <c r="D706" i="1"/>
  <c r="E706" i="1" s="1"/>
  <c r="D439" i="1"/>
  <c r="E439" i="1" s="1"/>
  <c r="D707" i="1"/>
  <c r="E707" i="1" s="1"/>
  <c r="D664" i="1"/>
  <c r="E664" i="1" s="1"/>
  <c r="D600" i="1"/>
  <c r="E600" i="1" s="1"/>
  <c r="D554" i="1"/>
  <c r="E554" i="1" s="1"/>
  <c r="D519" i="1"/>
  <c r="E519" i="1" s="1"/>
  <c r="D511" i="1"/>
  <c r="E511" i="1" s="1"/>
  <c r="D653" i="1"/>
  <c r="E653" i="1" s="1"/>
  <c r="D641" i="1"/>
  <c r="E641" i="1" s="1"/>
  <c r="D588" i="1"/>
  <c r="E588" i="1" s="1"/>
  <c r="D644" i="1"/>
  <c r="E644" i="1" s="1"/>
  <c r="D630" i="1"/>
  <c r="E630" i="1" s="1"/>
  <c r="D493" i="1"/>
  <c r="E493" i="1" s="1"/>
  <c r="D677" i="1"/>
  <c r="E677" i="1" s="1"/>
  <c r="D671" i="1"/>
  <c r="E671" i="1" s="1"/>
  <c r="D645" i="1"/>
  <c r="E645" i="1" s="1"/>
  <c r="D632" i="1"/>
  <c r="E632" i="1" s="1"/>
  <c r="D490" i="1"/>
  <c r="E490" i="1" s="1"/>
  <c r="D607" i="1"/>
  <c r="E607" i="1" s="1"/>
  <c r="D383" i="1"/>
  <c r="E383" i="1" s="1"/>
  <c r="D635" i="1"/>
  <c r="E635" i="1" s="1"/>
  <c r="D601" i="1"/>
  <c r="E601" i="1" s="1"/>
  <c r="D321" i="1"/>
  <c r="E321" i="1" s="1"/>
  <c r="D504" i="1"/>
  <c r="E504" i="1" s="1"/>
  <c r="D710" i="1"/>
  <c r="E710" i="1" s="1"/>
  <c r="D604" i="1"/>
  <c r="E604" i="1" s="1"/>
  <c r="D538" i="1"/>
  <c r="E538" i="1" s="1"/>
  <c r="D530" i="1"/>
  <c r="E530" i="1" s="1"/>
  <c r="D690" i="1"/>
  <c r="E690" i="1" s="1"/>
  <c r="D693" i="1"/>
  <c r="E693" i="1" s="1"/>
  <c r="D580" i="1"/>
  <c r="E580" i="1" s="1"/>
  <c r="D576" i="1"/>
  <c r="E576" i="1" s="1"/>
  <c r="D700" i="1"/>
  <c r="E700" i="1" s="1"/>
  <c r="D684" i="1"/>
  <c r="E684" i="1" s="1"/>
  <c r="D680" i="1"/>
  <c r="E680" i="1" s="1"/>
  <c r="D546" i="1"/>
  <c r="E546" i="1" s="1"/>
  <c r="D523" i="1"/>
  <c r="E523" i="1" s="1"/>
  <c r="D685" i="1"/>
  <c r="E685" i="1" s="1"/>
  <c r="D663" i="1"/>
  <c r="E663" i="1" s="1"/>
  <c r="D556" i="1"/>
  <c r="E556" i="1" s="1"/>
  <c r="D518" i="1"/>
  <c r="E518" i="1" s="1"/>
  <c r="D675" i="1"/>
  <c r="E675" i="1" s="1"/>
  <c r="D650" i="1"/>
  <c r="E650" i="1" s="1"/>
  <c r="D640" i="1"/>
  <c r="E640" i="1" s="1"/>
  <c r="D639" i="1"/>
  <c r="E639" i="1" s="1"/>
  <c r="D629" i="1"/>
  <c r="E629" i="1" s="1"/>
  <c r="D178" i="1"/>
  <c r="E178" i="1" s="1"/>
  <c r="D672" i="1"/>
  <c r="E672" i="1" s="1"/>
  <c r="D687" i="1"/>
  <c r="E687" i="1" s="1"/>
  <c r="D665" i="1"/>
  <c r="E665" i="1" s="1"/>
  <c r="D654" i="1"/>
  <c r="E654" i="1" s="1"/>
  <c r="D470" i="1"/>
  <c r="E470" i="1" s="1"/>
  <c r="D602" i="1"/>
  <c r="E602" i="1" s="1"/>
  <c r="D562" i="1"/>
  <c r="E562" i="1" s="1"/>
  <c r="D475" i="1"/>
  <c r="E475" i="1" s="1"/>
  <c r="D362" i="1"/>
  <c r="D666" i="1"/>
  <c r="E666" i="1" s="1"/>
  <c r="D669" i="1"/>
  <c r="E669" i="1" s="1"/>
  <c r="D463" i="1"/>
  <c r="E463" i="1" s="1"/>
  <c r="D692" i="1"/>
  <c r="D615" i="1"/>
  <c r="E615" i="1" s="1"/>
  <c r="D589" i="1"/>
  <c r="E589" i="1" s="1"/>
  <c r="D517" i="1"/>
  <c r="E517" i="1" s="1"/>
  <c r="D658" i="1"/>
  <c r="E658" i="1" s="1"/>
  <c r="D506" i="1"/>
  <c r="E506" i="1" s="1"/>
  <c r="D708" i="1"/>
  <c r="E708" i="1" s="1"/>
  <c r="D624" i="1"/>
  <c r="E624" i="1" s="1"/>
  <c r="D616" i="1"/>
  <c r="E616" i="1" s="1"/>
  <c r="D606" i="1"/>
  <c r="E606" i="1" s="1"/>
  <c r="D597" i="1"/>
  <c r="E597" i="1" s="1"/>
  <c r="D585" i="1"/>
  <c r="E585" i="1" s="1"/>
  <c r="D573" i="1"/>
  <c r="E573" i="1" s="1"/>
  <c r="D566" i="1"/>
  <c r="E566" i="1" s="1"/>
  <c r="D559" i="1"/>
  <c r="E559" i="1" s="1"/>
  <c r="D550" i="1"/>
  <c r="E550" i="1" s="1"/>
  <c r="D542" i="1"/>
  <c r="E542" i="1" s="1"/>
  <c r="D534" i="1"/>
  <c r="E534" i="1" s="1"/>
  <c r="D527" i="1"/>
  <c r="E527" i="1" s="1"/>
  <c r="D515" i="1"/>
  <c r="E515" i="1" s="1"/>
  <c r="D512" i="1"/>
  <c r="E512" i="1" s="1"/>
  <c r="D495" i="1"/>
  <c r="E495" i="1" s="1"/>
  <c r="D678" i="1"/>
  <c r="E678" i="1" s="1"/>
  <c r="D642" i="1"/>
  <c r="E642" i="1" s="1"/>
  <c r="D633" i="1"/>
  <c r="E633" i="1" s="1"/>
  <c r="D662" i="1"/>
  <c r="E662" i="1" s="1"/>
  <c r="D659" i="1"/>
  <c r="E659" i="1" s="1"/>
  <c r="D603" i="1"/>
  <c r="E603" i="1" s="1"/>
  <c r="D592" i="1"/>
  <c r="E592" i="1" s="1"/>
  <c r="D174" i="1"/>
  <c r="E174" i="1" s="1"/>
  <c r="D696" i="1"/>
  <c r="E696" i="1" s="1"/>
  <c r="D655" i="1"/>
  <c r="E655" i="1" s="1"/>
  <c r="D590" i="1"/>
  <c r="E590" i="1" s="1"/>
  <c r="D172" i="1"/>
  <c r="E172" i="1" s="1"/>
  <c r="D258" i="1"/>
  <c r="E258" i="1" s="1"/>
  <c r="D473" i="1"/>
  <c r="E473" i="1" s="1"/>
  <c r="D507" i="1"/>
  <c r="E507" i="1" s="1"/>
  <c r="D474" i="1"/>
  <c r="E474" i="1" s="1"/>
  <c r="D505" i="1"/>
  <c r="E505" i="1" s="1"/>
  <c r="D462" i="1"/>
  <c r="E462" i="1" s="1"/>
  <c r="D471" i="1"/>
  <c r="E471" i="1" s="1"/>
  <c r="D498" i="1"/>
  <c r="E498" i="1" s="1"/>
  <c r="D467" i="1"/>
  <c r="E467" i="1" s="1"/>
  <c r="D496" i="1"/>
  <c r="E496" i="1" s="1"/>
  <c r="D457" i="1"/>
  <c r="E457" i="1" s="1"/>
  <c r="D499" i="1"/>
  <c r="E499" i="1" s="1"/>
  <c r="D497" i="1"/>
  <c r="E497" i="1" s="1"/>
  <c r="D464" i="1"/>
  <c r="E464" i="1" s="1"/>
  <c r="D491" i="1"/>
  <c r="E491" i="1" s="1"/>
  <c r="D460" i="1"/>
  <c r="E460" i="1" s="1"/>
  <c r="D478" i="1"/>
  <c r="E478" i="1" s="1"/>
  <c r="D489" i="1"/>
  <c r="E489" i="1" s="1"/>
  <c r="D456" i="1"/>
  <c r="E456" i="1" s="1"/>
  <c r="D503" i="1"/>
  <c r="E503" i="1" s="1"/>
  <c r="D472" i="1"/>
  <c r="E472" i="1" s="1"/>
  <c r="D458" i="1"/>
  <c r="E458" i="1" s="1"/>
  <c r="D494" i="1"/>
  <c r="E494" i="1" s="1"/>
  <c r="D461" i="1"/>
  <c r="E461" i="1" s="1"/>
  <c r="D469" i="1"/>
  <c r="E469" i="1" s="1"/>
  <c r="D492" i="1"/>
  <c r="E492" i="1" s="1"/>
  <c r="D45" i="1"/>
  <c r="D163" i="1"/>
  <c r="E163" i="1" s="1"/>
  <c r="D444" i="1"/>
  <c r="E444" i="1" s="1"/>
  <c r="B444" i="1"/>
  <c r="B445" i="1"/>
  <c r="B446" i="1"/>
  <c r="B447" i="1"/>
  <c r="B448" i="1"/>
  <c r="B449" i="1"/>
  <c r="B450" i="1"/>
  <c r="B451" i="1"/>
  <c r="B452" i="1"/>
  <c r="B453" i="1"/>
  <c r="B443" i="1"/>
  <c r="B433" i="1"/>
  <c r="B434" i="1"/>
  <c r="B435" i="1"/>
  <c r="B436" i="1"/>
  <c r="B437" i="1"/>
  <c r="B438" i="1"/>
  <c r="B440" i="1"/>
  <c r="B432" i="1"/>
  <c r="B420" i="1"/>
  <c r="B421" i="1"/>
  <c r="B422" i="1"/>
  <c r="B423" i="1"/>
  <c r="B424" i="1"/>
  <c r="B425" i="1"/>
  <c r="B426" i="1"/>
  <c r="B427" i="1"/>
  <c r="B428" i="1"/>
  <c r="B429" i="1"/>
  <c r="B419" i="1"/>
  <c r="B407" i="1"/>
  <c r="B408" i="1"/>
  <c r="B409" i="1"/>
  <c r="B410" i="1"/>
  <c r="B411" i="1"/>
  <c r="B412" i="1"/>
  <c r="B413" i="1"/>
  <c r="B414" i="1"/>
  <c r="B415" i="1"/>
  <c r="B416" i="1"/>
  <c r="B406" i="1"/>
  <c r="B389" i="1"/>
  <c r="B390" i="1"/>
  <c r="B391" i="1"/>
  <c r="B393" i="1"/>
  <c r="B395" i="1"/>
  <c r="B396" i="1"/>
  <c r="B388" i="1"/>
  <c r="B376" i="1"/>
  <c r="B377" i="1"/>
  <c r="B378" i="1"/>
  <c r="B379" i="1"/>
  <c r="B380" i="1"/>
  <c r="B381" i="1"/>
  <c r="B382" i="1"/>
  <c r="B384" i="1"/>
  <c r="B385" i="1"/>
  <c r="B357" i="1"/>
  <c r="B358" i="1"/>
  <c r="B359" i="1"/>
  <c r="B360" i="1"/>
  <c r="B362" i="1"/>
  <c r="B363" i="1"/>
  <c r="B364" i="1"/>
  <c r="B365" i="1"/>
  <c r="B356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41" i="1"/>
  <c r="B328" i="1"/>
  <c r="B329" i="1"/>
  <c r="B330" i="1"/>
  <c r="B331" i="1"/>
  <c r="B332" i="1"/>
  <c r="B333" i="1"/>
  <c r="B334" i="1"/>
  <c r="B335" i="1"/>
  <c r="B336" i="1"/>
  <c r="B337" i="1"/>
  <c r="B318" i="1"/>
  <c r="B319" i="1"/>
  <c r="B320" i="1"/>
  <c r="B322" i="1"/>
  <c r="B323" i="1"/>
  <c r="B324" i="1"/>
  <c r="B325" i="1"/>
  <c r="B316" i="1"/>
  <c r="B304" i="1"/>
  <c r="B305" i="1"/>
  <c r="B306" i="1"/>
  <c r="B307" i="1"/>
  <c r="B308" i="1"/>
  <c r="B309" i="1"/>
  <c r="B313" i="1"/>
  <c r="B303" i="1"/>
  <c r="B293" i="1"/>
  <c r="B294" i="1"/>
  <c r="B295" i="1"/>
  <c r="B296" i="1"/>
  <c r="B297" i="1"/>
  <c r="B298" i="1"/>
  <c r="B299" i="1"/>
  <c r="B300" i="1"/>
  <c r="B292" i="1"/>
  <c r="B280" i="1"/>
  <c r="B281" i="1"/>
  <c r="B282" i="1"/>
  <c r="B283" i="1"/>
  <c r="B284" i="1"/>
  <c r="B285" i="1"/>
  <c r="B286" i="1"/>
  <c r="B287" i="1"/>
  <c r="B288" i="1"/>
  <c r="B289" i="1"/>
  <c r="B279" i="1"/>
  <c r="B268" i="1"/>
  <c r="B269" i="1"/>
  <c r="B270" i="1"/>
  <c r="B271" i="1"/>
  <c r="B272" i="1"/>
  <c r="B273" i="1"/>
  <c r="B274" i="1"/>
  <c r="B275" i="1"/>
  <c r="B276" i="1"/>
  <c r="B267" i="1"/>
  <c r="B254" i="1"/>
  <c r="B255" i="1"/>
  <c r="B256" i="1"/>
  <c r="B257" i="1"/>
  <c r="B259" i="1"/>
  <c r="B260" i="1"/>
  <c r="B261" i="1"/>
  <c r="B262" i="1"/>
  <c r="B263" i="1"/>
  <c r="B253" i="1"/>
  <c r="B240" i="1"/>
  <c r="B241" i="1"/>
  <c r="B242" i="1"/>
  <c r="B243" i="1"/>
  <c r="B244" i="1"/>
  <c r="B245" i="1"/>
  <c r="B246" i="1"/>
  <c r="B247" i="1"/>
  <c r="B248" i="1"/>
  <c r="B249" i="1"/>
  <c r="B250" i="1"/>
  <c r="D230" i="1"/>
  <c r="E230" i="1" s="1"/>
  <c r="D235" i="1"/>
  <c r="E235" i="1" s="1"/>
  <c r="B230" i="1"/>
  <c r="B231" i="1"/>
  <c r="B232" i="1"/>
  <c r="B233" i="1"/>
  <c r="B234" i="1"/>
  <c r="B235" i="1"/>
  <c r="B236" i="1"/>
  <c r="B237" i="1"/>
  <c r="B229" i="1"/>
  <c r="B218" i="1"/>
  <c r="B219" i="1"/>
  <c r="B220" i="1"/>
  <c r="B221" i="1"/>
  <c r="B222" i="1"/>
  <c r="B223" i="1"/>
  <c r="B224" i="1"/>
  <c r="B225" i="1"/>
  <c r="B226" i="1"/>
  <c r="B217" i="1"/>
  <c r="B206" i="1"/>
  <c r="B207" i="1"/>
  <c r="B208" i="1"/>
  <c r="B209" i="1"/>
  <c r="B210" i="1"/>
  <c r="B211" i="1"/>
  <c r="B212" i="1"/>
  <c r="B213" i="1"/>
  <c r="B214" i="1"/>
  <c r="B205" i="1"/>
  <c r="B194" i="1"/>
  <c r="B195" i="1"/>
  <c r="B196" i="1"/>
  <c r="B197" i="1"/>
  <c r="B198" i="1"/>
  <c r="B199" i="1"/>
  <c r="B200" i="1"/>
  <c r="B201" i="1"/>
  <c r="B202" i="1"/>
  <c r="B193" i="1"/>
  <c r="D184" i="1"/>
  <c r="E184" i="1" s="1"/>
  <c r="B184" i="1"/>
  <c r="B185" i="1"/>
  <c r="B186" i="1"/>
  <c r="B187" i="1"/>
  <c r="B188" i="1"/>
  <c r="B189" i="1"/>
  <c r="B190" i="1"/>
  <c r="B183" i="1"/>
  <c r="B169" i="1"/>
  <c r="B170" i="1"/>
  <c r="B171" i="1"/>
  <c r="B174" i="1"/>
  <c r="B175" i="1"/>
  <c r="B176" i="1"/>
  <c r="B177" i="1"/>
  <c r="B179" i="1"/>
  <c r="B180" i="1"/>
  <c r="B168" i="1"/>
  <c r="D156" i="1"/>
  <c r="E156" i="1" s="1"/>
  <c r="B156" i="1"/>
  <c r="B157" i="1"/>
  <c r="B158" i="1"/>
  <c r="B159" i="1"/>
  <c r="B160" i="1"/>
  <c r="B161" i="1"/>
  <c r="B162" i="1"/>
  <c r="B163" i="1"/>
  <c r="B164" i="1"/>
  <c r="B165" i="1"/>
  <c r="B155" i="1"/>
  <c r="B143" i="1"/>
  <c r="B144" i="1"/>
  <c r="B145" i="1"/>
  <c r="B146" i="1"/>
  <c r="B147" i="1"/>
  <c r="B148" i="1"/>
  <c r="B149" i="1"/>
  <c r="B150" i="1"/>
  <c r="B151" i="1"/>
  <c r="B152" i="1"/>
  <c r="B142" i="1"/>
  <c r="B133" i="1"/>
  <c r="B134" i="1"/>
  <c r="B135" i="1"/>
  <c r="B136" i="1"/>
  <c r="B137" i="1"/>
  <c r="B138" i="1"/>
  <c r="B139" i="1"/>
  <c r="B132" i="1"/>
  <c r="B129" i="1"/>
  <c r="B119" i="1"/>
  <c r="B120" i="1"/>
  <c r="B121" i="1"/>
  <c r="B122" i="1"/>
  <c r="B123" i="1"/>
  <c r="B124" i="1"/>
  <c r="B125" i="1"/>
  <c r="B126" i="1"/>
  <c r="B128" i="1"/>
  <c r="B118" i="1"/>
  <c r="B115" i="1"/>
  <c r="B103" i="1"/>
  <c r="B105" i="1"/>
  <c r="B106" i="1"/>
  <c r="B107" i="1"/>
  <c r="B108" i="1"/>
  <c r="B109" i="1"/>
  <c r="B110" i="1"/>
  <c r="B111" i="1"/>
  <c r="B112" i="1"/>
  <c r="B113" i="1"/>
  <c r="B114" i="1"/>
  <c r="B102" i="1"/>
  <c r="B89" i="1"/>
  <c r="B90" i="1"/>
  <c r="B91" i="1"/>
  <c r="B92" i="1"/>
  <c r="B93" i="1"/>
  <c r="B94" i="1"/>
  <c r="B95" i="1"/>
  <c r="B96" i="1"/>
  <c r="B97" i="1"/>
  <c r="B98" i="1"/>
  <c r="B99" i="1"/>
  <c r="B88" i="1"/>
  <c r="B76" i="1"/>
  <c r="B77" i="1"/>
  <c r="B78" i="1"/>
  <c r="B79" i="1"/>
  <c r="B80" i="1"/>
  <c r="B81" i="1"/>
  <c r="B82" i="1"/>
  <c r="B83" i="1"/>
  <c r="B84" i="1"/>
  <c r="B85" i="1"/>
  <c r="B75" i="1"/>
  <c r="B64" i="1"/>
  <c r="B65" i="1"/>
  <c r="B66" i="1"/>
  <c r="B67" i="1"/>
  <c r="B68" i="1"/>
  <c r="B69" i="1"/>
  <c r="B70" i="1"/>
  <c r="B71" i="1"/>
  <c r="B72" i="1"/>
  <c r="B63" i="1"/>
  <c r="B59" i="1"/>
  <c r="B60" i="1"/>
  <c r="B56" i="1"/>
  <c r="B57" i="1"/>
  <c r="B58" i="1"/>
  <c r="B55" i="1"/>
  <c r="B50" i="1"/>
  <c r="B51" i="1"/>
  <c r="B52" i="1"/>
  <c r="B47" i="1"/>
  <c r="B48" i="1"/>
  <c r="B49" i="1"/>
  <c r="B44" i="1"/>
  <c r="B45" i="1"/>
  <c r="B46" i="1"/>
  <c r="B43" i="1"/>
  <c r="B39" i="1"/>
  <c r="B40" i="1"/>
  <c r="B36" i="1"/>
  <c r="B37" i="1"/>
  <c r="B38" i="1"/>
  <c r="B33" i="1"/>
  <c r="B34" i="1"/>
  <c r="B35" i="1"/>
  <c r="B31" i="1"/>
  <c r="B32" i="1"/>
  <c r="B30" i="1"/>
  <c r="E759" i="1" l="1"/>
  <c r="D50" i="24" s="1"/>
  <c r="E50" i="24" s="1"/>
  <c r="G50" i="24" s="1"/>
  <c r="I50" i="24" s="1"/>
  <c r="E724" i="1"/>
  <c r="D45" i="24" s="1"/>
  <c r="E45" i="24" s="1"/>
  <c r="G45" i="24" s="1"/>
  <c r="I45" i="24" s="1"/>
  <c r="E751" i="1"/>
  <c r="D49" i="24" s="1"/>
  <c r="E49" i="24" s="1"/>
  <c r="G49" i="24" s="1"/>
  <c r="I49" i="24" s="1"/>
  <c r="E487" i="1"/>
  <c r="D41" i="24" s="1"/>
  <c r="E41" i="24" s="1"/>
  <c r="G41" i="24" s="1"/>
  <c r="I41" i="24" s="1"/>
  <c r="E711" i="1"/>
  <c r="D44" i="24" s="1"/>
  <c r="E44" i="24" s="1"/>
  <c r="G44" i="24" s="1"/>
  <c r="I44" i="24" s="1"/>
  <c r="E374" i="1"/>
  <c r="D31" i="24" s="1"/>
  <c r="E31" i="24" s="1"/>
  <c r="G31" i="24" s="1"/>
  <c r="I31" i="24" s="1"/>
  <c r="E404" i="1"/>
  <c r="D34" i="24" s="1"/>
  <c r="E34" i="24" s="1"/>
  <c r="G34" i="24" s="1"/>
  <c r="I34" i="24" s="1"/>
  <c r="E673" i="1"/>
  <c r="E682" i="1"/>
  <c r="D81" i="24" s="1"/>
  <c r="E81" i="24" s="1"/>
  <c r="G81" i="24" s="1"/>
  <c r="I81" i="24" s="1"/>
  <c r="E688" i="1"/>
  <c r="D65" i="24" s="1"/>
  <c r="E65" i="24" s="1"/>
  <c r="G65" i="24" s="1"/>
  <c r="I65" i="24" s="1"/>
  <c r="E647" i="1"/>
  <c r="D63" i="24" s="1"/>
  <c r="E63" i="24" s="1"/>
  <c r="G63" i="24" s="1"/>
  <c r="I63" i="24" s="1"/>
  <c r="E598" i="1"/>
  <c r="D59" i="24" s="1"/>
  <c r="E59" i="24" s="1"/>
  <c r="G59" i="24" s="1"/>
  <c r="I59" i="24" s="1"/>
  <c r="E560" i="1"/>
  <c r="D55" i="24" s="1"/>
  <c r="E55" i="24" s="1"/>
  <c r="G55" i="24" s="1"/>
  <c r="I55" i="24" s="1"/>
  <c r="E513" i="1"/>
  <c r="D47" i="24" s="1"/>
  <c r="E47" i="24" s="1"/>
  <c r="G47" i="24" s="1"/>
  <c r="I47" i="24" s="1"/>
  <c r="E619" i="1"/>
  <c r="D61" i="24" s="1"/>
  <c r="E61" i="24" s="1"/>
  <c r="G61" i="24" s="1"/>
  <c r="I61" i="24" s="1"/>
  <c r="E667" i="1"/>
  <c r="E520" i="1"/>
  <c r="D48" i="24" s="1"/>
  <c r="E48" i="24" s="1"/>
  <c r="G48" i="24" s="1"/>
  <c r="I48" i="24" s="1"/>
  <c r="E567" i="1"/>
  <c r="D56" i="24" s="1"/>
  <c r="E56" i="24" s="1"/>
  <c r="G56" i="24" s="1"/>
  <c r="I56" i="24" s="1"/>
  <c r="E637" i="1"/>
  <c r="E528" i="1"/>
  <c r="D51" i="24" s="1"/>
  <c r="E51" i="24" s="1"/>
  <c r="G51" i="24" s="1"/>
  <c r="I51" i="24" s="1"/>
  <c r="E551" i="1"/>
  <c r="D54" i="24" s="1"/>
  <c r="E54" i="24" s="1"/>
  <c r="G54" i="24" s="1"/>
  <c r="I54" i="24" s="1"/>
  <c r="E703" i="1"/>
  <c r="E586" i="1"/>
  <c r="D58" i="24" s="1"/>
  <c r="E58" i="24" s="1"/>
  <c r="G58" i="24" s="1"/>
  <c r="I58" i="24" s="1"/>
  <c r="E698" i="1"/>
  <c r="D66" i="24" s="1"/>
  <c r="E66" i="24" s="1"/>
  <c r="G66" i="24" s="1"/>
  <c r="I66" i="24" s="1"/>
  <c r="E535" i="1"/>
  <c r="D52" i="24" s="1"/>
  <c r="E52" i="24" s="1"/>
  <c r="G52" i="24" s="1"/>
  <c r="I52" i="24" s="1"/>
  <c r="E611" i="1"/>
  <c r="D60" i="24" s="1"/>
  <c r="E60" i="24" s="1"/>
  <c r="G60" i="24" s="1"/>
  <c r="I60" i="24" s="1"/>
  <c r="E660" i="1"/>
  <c r="D64" i="24" s="1"/>
  <c r="E64" i="24" s="1"/>
  <c r="G64" i="24" s="1"/>
  <c r="I64" i="24" s="1"/>
  <c r="E543" i="1"/>
  <c r="D53" i="24" s="1"/>
  <c r="E53" i="24" s="1"/>
  <c r="G53" i="24" s="1"/>
  <c r="I53" i="24" s="1"/>
  <c r="E574" i="1"/>
  <c r="D57" i="24" s="1"/>
  <c r="E57" i="24" s="1"/>
  <c r="G57" i="24" s="1"/>
  <c r="I57" i="24" s="1"/>
  <c r="E627" i="1"/>
  <c r="D62" i="24" s="1"/>
  <c r="E62" i="24" s="1"/>
  <c r="G62" i="24" s="1"/>
  <c r="I62" i="24" s="1"/>
  <c r="E508" i="1"/>
  <c r="D43" i="24" s="1"/>
  <c r="E43" i="24" s="1"/>
  <c r="G43" i="24" s="1"/>
  <c r="I43" i="24" s="1"/>
  <c r="E465" i="1"/>
  <c r="D39" i="24" s="1"/>
  <c r="E39" i="24" s="1"/>
  <c r="G39" i="24" s="1"/>
  <c r="I39" i="24" s="1"/>
  <c r="E500" i="1"/>
  <c r="D42" i="24" s="1"/>
  <c r="E42" i="24" s="1"/>
  <c r="G42" i="24" s="1"/>
  <c r="I42" i="24" s="1"/>
  <c r="B2" i="1" l="1"/>
  <c r="D38" i="1" l="1"/>
  <c r="E38" i="1" s="1"/>
  <c r="D107" i="1"/>
  <c r="E107" i="1" s="1"/>
  <c r="D25" i="1"/>
  <c r="E25" i="1" s="1"/>
  <c r="D11" i="1"/>
  <c r="E11" i="1" s="1"/>
  <c r="D449" i="1" l="1"/>
  <c r="E449" i="1" s="1"/>
  <c r="D427" i="1"/>
  <c r="E427" i="1" s="1"/>
  <c r="D409" i="1"/>
  <c r="E409" i="1" s="1"/>
  <c r="D435" i="1"/>
  <c r="E435" i="1" s="1"/>
  <c r="D335" i="1"/>
  <c r="E335" i="1" s="1"/>
  <c r="D271" i="1"/>
  <c r="E271" i="1" s="1"/>
  <c r="D234" i="1"/>
  <c r="E234" i="1" s="1"/>
  <c r="D212" i="1"/>
  <c r="E212" i="1" s="1"/>
  <c r="D189" i="1"/>
  <c r="E189" i="1" s="1"/>
  <c r="D160" i="1"/>
  <c r="E160" i="1" s="1"/>
  <c r="D147" i="1"/>
  <c r="E147" i="1" s="1"/>
  <c r="D137" i="1"/>
  <c r="E137" i="1" s="1"/>
  <c r="D109" i="1"/>
  <c r="E109" i="1" s="1"/>
  <c r="D385" i="1"/>
  <c r="E385" i="1" s="1"/>
  <c r="D283" i="1"/>
  <c r="E283" i="1" s="1"/>
  <c r="D245" i="1"/>
  <c r="E245" i="1" s="1"/>
  <c r="D123" i="1"/>
  <c r="E123" i="1" s="1"/>
  <c r="D95" i="1"/>
  <c r="E95" i="1" s="1"/>
  <c r="D81" i="1"/>
  <c r="E81" i="1" s="1"/>
  <c r="D37" i="1"/>
  <c r="E37" i="1" s="1"/>
  <c r="D24" i="1"/>
  <c r="E24" i="1" s="1"/>
  <c r="D364" i="1"/>
  <c r="E364" i="1" s="1"/>
  <c r="D351" i="1"/>
  <c r="E351" i="1" s="1"/>
  <c r="D319" i="1"/>
  <c r="E319" i="1" s="1"/>
  <c r="D295" i="1"/>
  <c r="E295" i="1" s="1"/>
  <c r="D259" i="1"/>
  <c r="E259" i="1" s="1"/>
  <c r="D224" i="1"/>
  <c r="E224" i="1" s="1"/>
  <c r="D200" i="1"/>
  <c r="E200" i="1" s="1"/>
  <c r="D69" i="1"/>
  <c r="E69" i="1" s="1"/>
  <c r="D58" i="1"/>
  <c r="E58" i="1" s="1"/>
  <c r="D49" i="1"/>
  <c r="E49" i="1" s="1"/>
  <c r="D10" i="1"/>
  <c r="E10" i="1" s="1"/>
  <c r="D31" i="1"/>
  <c r="E31" i="1" s="1"/>
  <c r="D43" i="1"/>
  <c r="E43" i="1" s="1"/>
  <c r="D90" i="1"/>
  <c r="E90" i="1" s="1"/>
  <c r="D105" i="1"/>
  <c r="E105" i="1" s="1"/>
  <c r="D132" i="1"/>
  <c r="E132" i="1" s="1"/>
  <c r="D218" i="1"/>
  <c r="E218" i="1" s="1"/>
  <c r="D221" i="1"/>
  <c r="E221" i="1" s="1"/>
  <c r="D432" i="1"/>
  <c r="E432" i="1" s="1"/>
  <c r="D284" i="1"/>
  <c r="E284" i="1" s="1"/>
  <c r="D318" i="1"/>
  <c r="E318" i="1" s="1"/>
  <c r="D322" i="1"/>
  <c r="E322" i="1" s="1"/>
  <c r="D388" i="1"/>
  <c r="E388" i="1" s="1"/>
  <c r="D298" i="1"/>
  <c r="E298" i="1" s="1"/>
  <c r="M2" i="2"/>
  <c r="D726" i="1" l="1"/>
  <c r="E726" i="1" s="1"/>
  <c r="E739" i="1" s="1"/>
  <c r="D46" i="24" s="1"/>
  <c r="E46" i="24" s="1"/>
  <c r="G46" i="24" s="1"/>
  <c r="I46" i="24" s="1"/>
  <c r="D468" i="1"/>
  <c r="E468" i="1" s="1"/>
  <c r="D317" i="1"/>
  <c r="E317" i="1" s="1"/>
  <c r="D407" i="1"/>
  <c r="E407" i="1" s="1"/>
  <c r="D267" i="1"/>
  <c r="E267" i="1" s="1"/>
  <c r="D217" i="1"/>
  <c r="E217" i="1" s="1"/>
  <c r="D193" i="1"/>
  <c r="E193" i="1" s="1"/>
  <c r="D183" i="1"/>
  <c r="E183" i="1" s="1"/>
  <c r="D142" i="1"/>
  <c r="E142" i="1" s="1"/>
  <c r="D75" i="1"/>
  <c r="E75" i="1" s="1"/>
  <c r="D419" i="1"/>
  <c r="E419" i="1" s="1"/>
  <c r="D241" i="1"/>
  <c r="E241" i="1" s="1"/>
  <c r="D229" i="1"/>
  <c r="E229" i="1" s="1"/>
  <c r="D205" i="1"/>
  <c r="E205" i="1" s="1"/>
  <c r="E155" i="1"/>
  <c r="D446" i="1"/>
  <c r="E446" i="1" s="1"/>
  <c r="D118" i="1"/>
  <c r="E118" i="1" s="1"/>
  <c r="D63" i="1"/>
  <c r="E63" i="1" s="1"/>
  <c r="D30" i="1"/>
  <c r="E30" i="1" s="1"/>
  <c r="D16" i="1"/>
  <c r="E16" i="1" s="1"/>
  <c r="D2" i="1"/>
  <c r="E2" i="1" s="1"/>
  <c r="D344" i="1"/>
  <c r="E344" i="1" s="1"/>
  <c r="D443" i="1"/>
  <c r="E443" i="1" s="1"/>
  <c r="D185" i="1"/>
  <c r="E185" i="1" s="1"/>
  <c r="D294" i="1"/>
  <c r="E294" i="1" s="1"/>
  <c r="D282" i="1"/>
  <c r="E282" i="1" s="1"/>
  <c r="D146" i="1"/>
  <c r="E146" i="1" s="1"/>
  <c r="D378" i="1"/>
  <c r="E378" i="1" s="1"/>
  <c r="D390" i="1"/>
  <c r="E390" i="1" s="1"/>
  <c r="D358" i="1"/>
  <c r="E358" i="1" s="1"/>
  <c r="D330" i="1"/>
  <c r="E330" i="1" s="1"/>
  <c r="D279" i="1"/>
  <c r="E279" i="1" s="1"/>
  <c r="D268" i="1"/>
  <c r="E268" i="1" s="1"/>
  <c r="D393" i="1"/>
  <c r="E393" i="1" s="1"/>
  <c r="E362" i="1"/>
  <c r="D222" i="1"/>
  <c r="E222" i="1" s="1"/>
  <c r="D208" i="1"/>
  <c r="E208" i="1" s="1"/>
  <c r="D342" i="1"/>
  <c r="E342" i="1" s="1"/>
  <c r="D256" i="1"/>
  <c r="E256" i="1" s="1"/>
  <c r="D363" i="1"/>
  <c r="E363" i="1" s="1"/>
  <c r="D255" i="1"/>
  <c r="E255" i="1" s="1"/>
  <c r="D180" i="1"/>
  <c r="E180" i="1" s="1"/>
  <c r="D345" i="1"/>
  <c r="E345" i="1" s="1"/>
  <c r="D334" i="1"/>
  <c r="E334" i="1" s="1"/>
  <c r="D194" i="1"/>
  <c r="E194" i="1" s="1"/>
  <c r="D395" i="1"/>
  <c r="E395" i="1" s="1"/>
  <c r="D231" i="1"/>
  <c r="E231" i="1" s="1"/>
  <c r="D159" i="1"/>
  <c r="E159" i="1" s="1"/>
  <c r="D135" i="1"/>
  <c r="E135" i="1" s="1"/>
  <c r="D122" i="1"/>
  <c r="E122" i="1" s="1"/>
  <c r="D341" i="1"/>
  <c r="E341" i="1" s="1"/>
  <c r="D88" i="1"/>
  <c r="E88" i="1" s="1"/>
  <c r="D102" i="1"/>
  <c r="E102" i="1" s="1"/>
  <c r="D412" i="1"/>
  <c r="E412" i="1" s="1"/>
  <c r="D346" i="1"/>
  <c r="E346" i="1" s="1"/>
  <c r="D309" i="1"/>
  <c r="E309" i="1" s="1"/>
  <c r="D111" i="1"/>
  <c r="E111" i="1" s="1"/>
  <c r="D286" i="1"/>
  <c r="E286" i="1" s="1"/>
  <c r="D426" i="1"/>
  <c r="E426" i="1" s="1"/>
  <c r="D97" i="1"/>
  <c r="E97" i="1" s="1"/>
  <c r="D79" i="1"/>
  <c r="E79" i="1" s="1"/>
  <c r="D307" i="1"/>
  <c r="E307" i="1" s="1"/>
  <c r="D275" i="1"/>
  <c r="E275" i="1" s="1"/>
  <c r="D143" i="1"/>
  <c r="E143" i="1" s="1"/>
  <c r="D76" i="1"/>
  <c r="E76" i="1" s="1"/>
  <c r="D359" i="1"/>
  <c r="E359" i="1" s="1"/>
  <c r="D119" i="1"/>
  <c r="E119" i="1" s="1"/>
  <c r="D64" i="1"/>
  <c r="E64" i="1" s="1"/>
  <c r="D169" i="1"/>
  <c r="E169" i="1" s="1"/>
  <c r="D376" i="1"/>
  <c r="E376" i="1" s="1"/>
  <c r="D55" i="1"/>
  <c r="E55" i="1" s="1"/>
  <c r="D328" i="1"/>
  <c r="E328" i="1" s="1"/>
  <c r="D34" i="1"/>
  <c r="E34" i="1" s="1"/>
  <c r="D450" i="1"/>
  <c r="E450" i="1" s="1"/>
  <c r="D9" i="1"/>
  <c r="E9" i="1" s="1"/>
  <c r="D36" i="1"/>
  <c r="E36" i="1" s="1"/>
  <c r="D23" i="1"/>
  <c r="E23" i="1" s="1"/>
  <c r="D448" i="1"/>
  <c r="E448" i="1" s="1"/>
  <c r="D424" i="1"/>
  <c r="E424" i="1" s="1"/>
  <c r="D331" i="1"/>
  <c r="E331" i="1" s="1"/>
  <c r="D305" i="1"/>
  <c r="E305" i="1" s="1"/>
  <c r="D285" i="1"/>
  <c r="E285" i="1" s="1"/>
  <c r="D223" i="1"/>
  <c r="E223" i="1" s="1"/>
  <c r="D210" i="1"/>
  <c r="E210" i="1" s="1"/>
  <c r="D199" i="1"/>
  <c r="E199" i="1" s="1"/>
  <c r="D149" i="1"/>
  <c r="E149" i="1" s="1"/>
  <c r="D96" i="1"/>
  <c r="E96" i="1" s="1"/>
  <c r="D82" i="1"/>
  <c r="E82" i="1" s="1"/>
  <c r="D413" i="1"/>
  <c r="E413" i="1" s="1"/>
  <c r="D110" i="1"/>
  <c r="E110" i="1" s="1"/>
  <c r="D70" i="1"/>
  <c r="E70" i="1" s="1"/>
  <c r="D7" i="1"/>
  <c r="E7" i="1" s="1"/>
  <c r="D274" i="1"/>
  <c r="E274" i="1" s="1"/>
  <c r="D247" i="1"/>
  <c r="E247" i="1" s="1"/>
  <c r="D125" i="1"/>
  <c r="E125" i="1" s="1"/>
  <c r="D21" i="1"/>
  <c r="E21" i="1" s="1"/>
  <c r="D433" i="1"/>
  <c r="E433" i="1" s="1"/>
  <c r="D408" i="1"/>
  <c r="E408" i="1" s="1"/>
  <c r="D384" i="1"/>
  <c r="E384" i="1" s="1"/>
  <c r="D242" i="1"/>
  <c r="E242" i="1" s="1"/>
  <c r="D170" i="1"/>
  <c r="E170" i="1" s="1"/>
  <c r="D158" i="1"/>
  <c r="E158" i="1" s="1"/>
  <c r="D145" i="1"/>
  <c r="E145" i="1" s="1"/>
  <c r="D106" i="1"/>
  <c r="E106" i="1" s="1"/>
  <c r="D92" i="1"/>
  <c r="E92" i="1" s="1"/>
  <c r="D78" i="1"/>
  <c r="E78" i="1" s="1"/>
  <c r="D422" i="1"/>
  <c r="E422" i="1" s="1"/>
  <c r="D389" i="1"/>
  <c r="E389" i="1" s="1"/>
  <c r="D349" i="1"/>
  <c r="E349" i="1" s="1"/>
  <c r="D304" i="1"/>
  <c r="E304" i="1" s="1"/>
  <c r="D293" i="1"/>
  <c r="E293" i="1" s="1"/>
  <c r="D207" i="1"/>
  <c r="E207" i="1" s="1"/>
  <c r="D66" i="1"/>
  <c r="E66" i="1" s="1"/>
  <c r="D57" i="1"/>
  <c r="E57" i="1" s="1"/>
  <c r="D46" i="1"/>
  <c r="E46" i="1" s="1"/>
  <c r="D33" i="1"/>
  <c r="E33" i="1" s="1"/>
  <c r="D5" i="1"/>
  <c r="E5" i="1" s="1"/>
  <c r="D357" i="1"/>
  <c r="E357" i="1" s="1"/>
  <c r="D324" i="1"/>
  <c r="E324" i="1" s="1"/>
  <c r="D281" i="1"/>
  <c r="E281" i="1" s="1"/>
  <c r="D270" i="1"/>
  <c r="E270" i="1" s="1"/>
  <c r="D220" i="1"/>
  <c r="E220" i="1" s="1"/>
  <c r="D196" i="1"/>
  <c r="E196" i="1" s="1"/>
  <c r="D134" i="1"/>
  <c r="E134" i="1" s="1"/>
  <c r="D121" i="1"/>
  <c r="E121" i="1" s="1"/>
  <c r="D19" i="1"/>
  <c r="E19" i="1" s="1"/>
  <c r="D197" i="1"/>
  <c r="E197" i="1" s="1"/>
  <c r="D292" i="1"/>
  <c r="E292" i="1" s="1"/>
  <c r="D3" i="1"/>
  <c r="E3" i="1" s="1"/>
  <c r="D17" i="1"/>
  <c r="E17" i="1" s="1"/>
  <c r="D211" i="1"/>
  <c r="E211" i="1" s="1"/>
  <c r="D112" i="1"/>
  <c r="E112" i="1" s="1"/>
  <c r="D352" i="1"/>
  <c r="E352" i="1" s="1"/>
  <c r="D261" i="1"/>
  <c r="E261" i="1" s="1"/>
  <c r="D179" i="1"/>
  <c r="E179" i="1" s="1"/>
  <c r="D296" i="1"/>
  <c r="E296" i="1" s="1"/>
  <c r="D423" i="1"/>
  <c r="E423" i="1" s="1"/>
  <c r="D240" i="1"/>
  <c r="E240" i="1" s="1"/>
  <c r="D50" i="1"/>
  <c r="E50" i="1" s="1"/>
  <c r="D303" i="1"/>
  <c r="E303" i="1" s="1"/>
  <c r="D253" i="1"/>
  <c r="E253" i="1" s="1"/>
  <c r="D168" i="1"/>
  <c r="E168" i="1" s="1"/>
  <c r="D434" i="1"/>
  <c r="E434" i="1" s="1"/>
  <c r="D391" i="1"/>
  <c r="E391" i="1" s="1"/>
  <c r="D360" i="1"/>
  <c r="E360" i="1" s="1"/>
  <c r="D332" i="1"/>
  <c r="E332" i="1" s="1"/>
  <c r="D262" i="1"/>
  <c r="E262" i="1" s="1"/>
  <c r="D447" i="1"/>
  <c r="E447" i="1" s="1"/>
  <c r="D233" i="1"/>
  <c r="E233" i="1" s="1"/>
  <c r="D186" i="1"/>
  <c r="E186" i="1" s="1"/>
  <c r="D161" i="1"/>
  <c r="E161" i="1" s="1"/>
  <c r="D320" i="1"/>
  <c r="E320" i="1" s="1"/>
  <c r="D260" i="1"/>
  <c r="E260" i="1" s="1"/>
  <c r="D248" i="1"/>
  <c r="E248" i="1" s="1"/>
  <c r="D175" i="1"/>
  <c r="E175" i="1" s="1"/>
  <c r="D139" i="1"/>
  <c r="E139" i="1" s="1"/>
  <c r="D129" i="1"/>
  <c r="E129" i="1" s="1"/>
  <c r="D104" i="1"/>
  <c r="E104" i="1" s="1"/>
  <c r="D113" i="1"/>
  <c r="E113" i="1" s="1"/>
  <c r="D353" i="1"/>
  <c r="E353" i="1" s="1"/>
  <c r="D236" i="1"/>
  <c r="E236" i="1" s="1"/>
  <c r="D188" i="1"/>
  <c r="E188" i="1" s="1"/>
  <c r="D164" i="1"/>
  <c r="E164" i="1" s="1"/>
  <c r="D89" i="1"/>
  <c r="E89" i="1" s="1"/>
  <c r="D452" i="1"/>
  <c r="E452" i="1" s="1"/>
  <c r="D420" i="1"/>
  <c r="E420" i="1" s="1"/>
  <c r="D414" i="1"/>
  <c r="E414" i="1" s="1"/>
  <c r="D377" i="1"/>
  <c r="E377" i="1" s="1"/>
  <c r="D343" i="1"/>
  <c r="E343" i="1" s="1"/>
  <c r="D337" i="1"/>
  <c r="E337" i="1" s="1"/>
  <c r="D280" i="1"/>
  <c r="E280" i="1" s="1"/>
  <c r="D356" i="1"/>
  <c r="E356" i="1" s="1"/>
  <c r="D308" i="1"/>
  <c r="E308" i="1" s="1"/>
  <c r="D272" i="1"/>
  <c r="E272" i="1" s="1"/>
  <c r="D152" i="1"/>
  <c r="E152" i="1" s="1"/>
  <c r="D83" i="1"/>
  <c r="E83" i="1" s="1"/>
  <c r="D411" i="1"/>
  <c r="E411" i="1" s="1"/>
  <c r="D67" i="1"/>
  <c r="E67" i="1" s="1"/>
  <c r="D246" i="1"/>
  <c r="E246" i="1" s="1"/>
  <c r="D380" i="1"/>
  <c r="E380" i="1" s="1"/>
  <c r="D93" i="1"/>
  <c r="E93" i="1" s="1"/>
  <c r="D56" i="1"/>
  <c r="E56" i="1" s="1"/>
  <c r="D44" i="1"/>
  <c r="E44" i="1" s="1"/>
  <c r="D47" i="1"/>
  <c r="E47" i="1" s="1"/>
  <c r="D437" i="1"/>
  <c r="E437" i="1" s="1"/>
  <c r="D429" i="1"/>
  <c r="E429" i="1" s="1"/>
  <c r="D379" i="1"/>
  <c r="E379" i="1" s="1"/>
  <c r="D225" i="1"/>
  <c r="E225" i="1" s="1"/>
  <c r="D201" i="1"/>
  <c r="E201" i="1" s="1"/>
  <c r="D177" i="1"/>
  <c r="E177" i="1" s="1"/>
  <c r="D162" i="1"/>
  <c r="E162" i="1" s="1"/>
  <c r="D124" i="1"/>
  <c r="E124" i="1" s="1"/>
  <c r="D98" i="1"/>
  <c r="E98" i="1" s="1"/>
  <c r="D84" i="1"/>
  <c r="E84" i="1" s="1"/>
  <c r="D316" i="1"/>
  <c r="E316" i="1" s="1"/>
  <c r="D249" i="1"/>
  <c r="E249" i="1" s="1"/>
  <c r="D136" i="1"/>
  <c r="E136" i="1" s="1"/>
  <c r="D114" i="1"/>
  <c r="E114" i="1" s="1"/>
  <c r="D59" i="1"/>
  <c r="E59" i="1" s="1"/>
  <c r="D40" i="1"/>
  <c r="E40" i="1" s="1"/>
  <c r="D27" i="1"/>
  <c r="E27" i="1" s="1"/>
  <c r="D410" i="1"/>
  <c r="E410" i="1" s="1"/>
  <c r="D213" i="1"/>
  <c r="E213" i="1" s="1"/>
  <c r="D148" i="1"/>
  <c r="E148" i="1" s="1"/>
  <c r="D71" i="1"/>
  <c r="E71" i="1" s="1"/>
  <c r="D51" i="1"/>
  <c r="E51" i="1" s="1"/>
  <c r="D13" i="1"/>
  <c r="E13" i="1" s="1"/>
  <c r="D428" i="1"/>
  <c r="E428" i="1" s="1"/>
  <c r="D416" i="1"/>
  <c r="E416" i="1" s="1"/>
  <c r="D396" i="1"/>
  <c r="E396" i="1" s="1"/>
  <c r="D365" i="1"/>
  <c r="E365" i="1" s="1"/>
  <c r="D348" i="1"/>
  <c r="E348" i="1" s="1"/>
  <c r="D325" i="1"/>
  <c r="E325" i="1" s="1"/>
  <c r="D300" i="1"/>
  <c r="E300" i="1" s="1"/>
  <c r="D287" i="1"/>
  <c r="E287" i="1" s="1"/>
  <c r="D263" i="1"/>
  <c r="E263" i="1" s="1"/>
  <c r="D250" i="1"/>
  <c r="E250" i="1" s="1"/>
  <c r="D237" i="1"/>
  <c r="E237" i="1" s="1"/>
  <c r="D214" i="1"/>
  <c r="E214" i="1" s="1"/>
  <c r="D165" i="1"/>
  <c r="E165" i="1" s="1"/>
  <c r="D151" i="1"/>
  <c r="E151" i="1" s="1"/>
  <c r="D115" i="1"/>
  <c r="E115" i="1" s="1"/>
  <c r="D276" i="1"/>
  <c r="E276" i="1" s="1"/>
  <c r="D226" i="1"/>
  <c r="E226" i="1" s="1"/>
  <c r="D202" i="1"/>
  <c r="E202" i="1" s="1"/>
  <c r="D190" i="1"/>
  <c r="E190" i="1" s="1"/>
  <c r="D176" i="1"/>
  <c r="E176" i="1" s="1"/>
  <c r="D128" i="1"/>
  <c r="E128" i="1" s="1"/>
  <c r="D99" i="1"/>
  <c r="E99" i="1" s="1"/>
  <c r="D85" i="1"/>
  <c r="E85" i="1" s="1"/>
  <c r="D72" i="1"/>
  <c r="E72" i="1" s="1"/>
  <c r="D52" i="1"/>
  <c r="E52" i="1" s="1"/>
  <c r="D12" i="1"/>
  <c r="E12" i="1" s="1"/>
  <c r="D453" i="1"/>
  <c r="E453" i="1" s="1"/>
  <c r="D440" i="1"/>
  <c r="E440" i="1" s="1"/>
  <c r="D382" i="1"/>
  <c r="E382" i="1" s="1"/>
  <c r="D336" i="1"/>
  <c r="E336" i="1" s="1"/>
  <c r="D313" i="1"/>
  <c r="E313" i="1" s="1"/>
  <c r="D138" i="1"/>
  <c r="E138" i="1" s="1"/>
  <c r="D60" i="1"/>
  <c r="E60" i="1" s="1"/>
  <c r="D39" i="1"/>
  <c r="E39" i="1" s="1"/>
  <c r="D26" i="1"/>
  <c r="E26" i="1" s="1"/>
  <c r="D425" i="1"/>
  <c r="E425" i="1" s="1"/>
  <c r="D451" i="1"/>
  <c r="E451" i="1" s="1"/>
  <c r="D381" i="1"/>
  <c r="E381" i="1" s="1"/>
  <c r="D333" i="1"/>
  <c r="E333" i="1" s="1"/>
  <c r="D289" i="1"/>
  <c r="E289" i="1" s="1"/>
  <c r="D273" i="1"/>
  <c r="E273" i="1" s="1"/>
  <c r="D257" i="1"/>
  <c r="E257" i="1" s="1"/>
  <c r="D244" i="1"/>
  <c r="E244" i="1" s="1"/>
  <c r="D126" i="1"/>
  <c r="E126" i="1" s="1"/>
  <c r="D94" i="1"/>
  <c r="E94" i="1" s="1"/>
  <c r="D80" i="1"/>
  <c r="E80" i="1" s="1"/>
  <c r="D436" i="1"/>
  <c r="E436" i="1" s="1"/>
  <c r="D406" i="1"/>
  <c r="E406" i="1" s="1"/>
  <c r="D198" i="1"/>
  <c r="E198" i="1" s="1"/>
  <c r="D171" i="1"/>
  <c r="E171" i="1" s="1"/>
  <c r="D150" i="1"/>
  <c r="E150" i="1" s="1"/>
  <c r="D68" i="1"/>
  <c r="E68" i="1" s="1"/>
  <c r="D48" i="1"/>
  <c r="E48" i="1" s="1"/>
  <c r="D35" i="1"/>
  <c r="E35" i="1" s="1"/>
  <c r="D22" i="1"/>
  <c r="E22" i="1" s="1"/>
  <c r="D347" i="1"/>
  <c r="E347" i="1" s="1"/>
  <c r="D299" i="1"/>
  <c r="E299" i="1" s="1"/>
  <c r="D209" i="1"/>
  <c r="E209" i="1" s="1"/>
  <c r="D108" i="1"/>
  <c r="E108" i="1" s="1"/>
  <c r="D8" i="1"/>
  <c r="E8" i="1" s="1"/>
  <c r="D20" i="1"/>
  <c r="E20" i="1" s="1"/>
  <c r="D6" i="1"/>
  <c r="E6" i="1" s="1"/>
  <c r="D445" i="1"/>
  <c r="E445" i="1" s="1"/>
  <c r="D421" i="1"/>
  <c r="E421" i="1" s="1"/>
  <c r="D438" i="1"/>
  <c r="E438" i="1" s="1"/>
  <c r="D350" i="1"/>
  <c r="E350" i="1" s="1"/>
  <c r="D329" i="1"/>
  <c r="E329" i="1" s="1"/>
  <c r="D323" i="1"/>
  <c r="E323" i="1" s="1"/>
  <c r="D269" i="1"/>
  <c r="E269" i="1" s="1"/>
  <c r="D232" i="1"/>
  <c r="E232" i="1" s="1"/>
  <c r="D219" i="1"/>
  <c r="E219" i="1" s="1"/>
  <c r="D206" i="1"/>
  <c r="E206" i="1" s="1"/>
  <c r="D195" i="1"/>
  <c r="E195" i="1" s="1"/>
  <c r="D187" i="1"/>
  <c r="E187" i="1" s="1"/>
  <c r="D133" i="1"/>
  <c r="E133" i="1" s="1"/>
  <c r="D120" i="1"/>
  <c r="E120" i="1" s="1"/>
  <c r="D297" i="1"/>
  <c r="E297" i="1" s="1"/>
  <c r="D157" i="1"/>
  <c r="E157" i="1" s="1"/>
  <c r="D91" i="1"/>
  <c r="E91" i="1" s="1"/>
  <c r="D77" i="1"/>
  <c r="E77" i="1" s="1"/>
  <c r="D18" i="1"/>
  <c r="E18" i="1" s="1"/>
  <c r="D415" i="1"/>
  <c r="E415" i="1" s="1"/>
  <c r="D306" i="1"/>
  <c r="E306" i="1" s="1"/>
  <c r="D288" i="1"/>
  <c r="E288" i="1" s="1"/>
  <c r="D254" i="1"/>
  <c r="E254" i="1" s="1"/>
  <c r="D243" i="1"/>
  <c r="E243" i="1" s="1"/>
  <c r="D144" i="1"/>
  <c r="E144" i="1" s="1"/>
  <c r="D103" i="1"/>
  <c r="E103" i="1" s="1"/>
  <c r="D65" i="1"/>
  <c r="E65" i="1" s="1"/>
  <c r="D32" i="1"/>
  <c r="E32" i="1" s="1"/>
  <c r="D4" i="1"/>
  <c r="E4" i="1" s="1"/>
  <c r="E339" i="1" l="1"/>
  <c r="D28" i="24" s="1"/>
  <c r="E28" i="24" s="1"/>
  <c r="G28" i="24" s="1"/>
  <c r="I28" i="24" s="1"/>
  <c r="E265" i="1"/>
  <c r="D22" i="24" s="1"/>
  <c r="E22" i="24" s="1"/>
  <c r="G22" i="24" s="1"/>
  <c r="I22" i="24" s="1"/>
  <c r="E479" i="1"/>
  <c r="D40" i="24" s="1"/>
  <c r="E40" i="24" s="1"/>
  <c r="G40" i="24" s="1"/>
  <c r="I40" i="24" s="1"/>
  <c r="E397" i="1"/>
  <c r="D33" i="24" s="1"/>
  <c r="E33" i="24" s="1"/>
  <c r="G33" i="24" s="1"/>
  <c r="I33" i="24" s="1"/>
  <c r="E454" i="1"/>
  <c r="D38" i="24" s="1"/>
  <c r="E38" i="24" s="1"/>
  <c r="G38" i="24" s="1"/>
  <c r="I38" i="24" s="1"/>
  <c r="E28" i="1"/>
  <c r="D3" i="24" s="1"/>
  <c r="E3" i="24" s="1"/>
  <c r="G3" i="24" s="1"/>
  <c r="I3" i="24" s="1"/>
  <c r="E53" i="1"/>
  <c r="D5" i="24" s="1"/>
  <c r="E5" i="24" s="1"/>
  <c r="G5" i="24" s="1"/>
  <c r="I5" i="24" s="1"/>
  <c r="E140" i="1"/>
  <c r="D12" i="24" s="1"/>
  <c r="E12" i="24" s="1"/>
  <c r="G12" i="24" s="1"/>
  <c r="I12" i="24" s="1"/>
  <c r="E441" i="1"/>
  <c r="D37" i="24" s="1"/>
  <c r="E37" i="24" s="1"/>
  <c r="G37" i="24" s="1"/>
  <c r="I37" i="24" s="1"/>
  <c r="E14" i="1"/>
  <c r="D2" i="24" s="1"/>
  <c r="E2" i="24" s="1"/>
  <c r="G2" i="24" s="1"/>
  <c r="I2" i="24" s="1"/>
  <c r="E326" i="1"/>
  <c r="D27" i="24" s="1"/>
  <c r="E27" i="24" s="1"/>
  <c r="G27" i="24" s="1"/>
  <c r="I27" i="24" s="1"/>
  <c r="E386" i="1"/>
  <c r="D32" i="24" s="1"/>
  <c r="E32" i="24" s="1"/>
  <c r="G32" i="24" s="1"/>
  <c r="I32" i="24" s="1"/>
  <c r="E354" i="1"/>
  <c r="D29" i="24" s="1"/>
  <c r="E29" i="24" s="1"/>
  <c r="G29" i="24" s="1"/>
  <c r="I29" i="24" s="1"/>
  <c r="E290" i="1"/>
  <c r="D24" i="24" s="1"/>
  <c r="E24" i="24" s="1"/>
  <c r="G24" i="24" s="1"/>
  <c r="I24" i="24" s="1"/>
  <c r="E227" i="1"/>
  <c r="D19" i="24" s="1"/>
  <c r="E19" i="24" s="1"/>
  <c r="G19" i="24" s="1"/>
  <c r="I19" i="24" s="1"/>
  <c r="E417" i="1"/>
  <c r="D35" i="24" s="1"/>
  <c r="E35" i="24" s="1"/>
  <c r="G35" i="24" s="1"/>
  <c r="I35" i="24" s="1"/>
  <c r="E366" i="1"/>
  <c r="D30" i="24" s="1"/>
  <c r="E30" i="24" s="1"/>
  <c r="G30" i="24" s="1"/>
  <c r="I30" i="24" s="1"/>
  <c r="E116" i="1"/>
  <c r="D10" i="24" s="1"/>
  <c r="E10" i="24" s="1"/>
  <c r="G10" i="24" s="1"/>
  <c r="I10" i="24" s="1"/>
  <c r="E73" i="1"/>
  <c r="D7" i="24" s="1"/>
  <c r="E7" i="24" s="1"/>
  <c r="G7" i="24" s="1"/>
  <c r="I7" i="24" s="1"/>
  <c r="E215" i="1"/>
  <c r="D18" i="24" s="1"/>
  <c r="E18" i="24" s="1"/>
  <c r="G18" i="24" s="1"/>
  <c r="I18" i="24" s="1"/>
  <c r="E86" i="1"/>
  <c r="D8" i="24" s="1"/>
  <c r="E8" i="24" s="1"/>
  <c r="G8" i="24" s="1"/>
  <c r="I8" i="24" s="1"/>
  <c r="E191" i="1"/>
  <c r="D16" i="24" s="1"/>
  <c r="E16" i="24" s="1"/>
  <c r="G16" i="24" s="1"/>
  <c r="I16" i="24" s="1"/>
  <c r="E181" i="1"/>
  <c r="D15" i="24" s="1"/>
  <c r="E15" i="24" s="1"/>
  <c r="G15" i="24" s="1"/>
  <c r="I15" i="24" s="1"/>
  <c r="E314" i="1"/>
  <c r="D26" i="24" s="1"/>
  <c r="E26" i="24" s="1"/>
  <c r="G26" i="24" s="1"/>
  <c r="I26" i="24" s="1"/>
  <c r="E251" i="1"/>
  <c r="D21" i="24" s="1"/>
  <c r="E21" i="24" s="1"/>
  <c r="G21" i="24" s="1"/>
  <c r="I21" i="24" s="1"/>
  <c r="E301" i="1"/>
  <c r="D25" i="24" s="1"/>
  <c r="E25" i="24" s="1"/>
  <c r="G25" i="24" s="1"/>
  <c r="I25" i="24" s="1"/>
  <c r="E61" i="1"/>
  <c r="D6" i="24" s="1"/>
  <c r="E6" i="24" s="1"/>
  <c r="G6" i="24" s="1"/>
  <c r="I6" i="24" s="1"/>
  <c r="E100" i="1"/>
  <c r="D9" i="24" s="1"/>
  <c r="E9" i="24" s="1"/>
  <c r="G9" i="24" s="1"/>
  <c r="I9" i="24" s="1"/>
  <c r="E41" i="1"/>
  <c r="D4" i="24" s="1"/>
  <c r="E4" i="24" s="1"/>
  <c r="G4" i="24" s="1"/>
  <c r="I4" i="24" s="1"/>
  <c r="E130" i="1"/>
  <c r="D11" i="24" s="1"/>
  <c r="E11" i="24" s="1"/>
  <c r="G11" i="24" s="1"/>
  <c r="I11" i="24" s="1"/>
  <c r="E166" i="1"/>
  <c r="D14" i="24" s="1"/>
  <c r="E14" i="24" s="1"/>
  <c r="G14" i="24" s="1"/>
  <c r="I14" i="24" s="1"/>
  <c r="E238" i="1"/>
  <c r="D20" i="24" s="1"/>
  <c r="E20" i="24" s="1"/>
  <c r="G20" i="24" s="1"/>
  <c r="I20" i="24" s="1"/>
  <c r="E430" i="1"/>
  <c r="D36" i="24" s="1"/>
  <c r="E36" i="24" s="1"/>
  <c r="G36" i="24" s="1"/>
  <c r="I36" i="24" s="1"/>
  <c r="E153" i="1"/>
  <c r="D13" i="24" s="1"/>
  <c r="E13" i="24" s="1"/>
  <c r="G13" i="24" s="1"/>
  <c r="I13" i="24" s="1"/>
  <c r="E203" i="1"/>
  <c r="D17" i="24" s="1"/>
  <c r="E17" i="24" s="1"/>
  <c r="G17" i="24" s="1"/>
  <c r="I17" i="24" s="1"/>
  <c r="E277" i="1"/>
  <c r="D23" i="24" s="1"/>
  <c r="E23" i="24" s="1"/>
  <c r="G23" i="24" s="1"/>
  <c r="I23" i="24" s="1"/>
  <c r="I83" i="24" l="1"/>
</calcChain>
</file>

<file path=xl/sharedStrings.xml><?xml version="1.0" encoding="utf-8"?>
<sst xmlns="http://schemas.openxmlformats.org/spreadsheetml/2006/main" count="739" uniqueCount="297">
  <si>
    <t>چلو خورشت قیمه بادنجان</t>
  </si>
  <si>
    <t>مواد اولیه</t>
  </si>
  <si>
    <t>آبلیمو معتبر</t>
  </si>
  <si>
    <t>به مقدار کافی</t>
  </si>
  <si>
    <t>نصف قرص</t>
  </si>
  <si>
    <t>جمع کل</t>
  </si>
  <si>
    <t xml:space="preserve">چلو خورشت قیمه </t>
  </si>
  <si>
    <t>چلو خورشت قورمه سبزی</t>
  </si>
  <si>
    <t>شوید پلو با ماهی قزل آلا</t>
  </si>
  <si>
    <t>شوید پلو با تن ماهی</t>
  </si>
  <si>
    <t>لوبیا پلو</t>
  </si>
  <si>
    <t>استانبولی پلو</t>
  </si>
  <si>
    <t>باقالا پلو با مرغ</t>
  </si>
  <si>
    <t>هر 700نفریک مثقال</t>
  </si>
  <si>
    <t>زرشک پلو با مرغ</t>
  </si>
  <si>
    <t>زرشک مرغوب</t>
  </si>
  <si>
    <t>500 نفر یک مثقال</t>
  </si>
  <si>
    <t>عدس مرغوب</t>
  </si>
  <si>
    <t>عدس پلو با کشمش</t>
  </si>
  <si>
    <t>کشمش مرغوب با رنگ روشن</t>
  </si>
  <si>
    <t>چلو گوشت و قارچ</t>
  </si>
  <si>
    <t>چلو کباب کوبیده</t>
  </si>
  <si>
    <t>یک عدد</t>
  </si>
  <si>
    <t>500نفر یک مثقال</t>
  </si>
  <si>
    <t xml:space="preserve">چلو جوجه کباب </t>
  </si>
  <si>
    <t>روغن مایع سویا</t>
  </si>
  <si>
    <t xml:space="preserve">گوجه فرنگی تازه </t>
  </si>
  <si>
    <t>حلیم</t>
  </si>
  <si>
    <t>نخود مرغوب</t>
  </si>
  <si>
    <t>400نفر یک مثقال</t>
  </si>
  <si>
    <t>به مقدار لازم</t>
  </si>
  <si>
    <t>2 قرص</t>
  </si>
  <si>
    <t>چلو خورشت مسمای بادنجان</t>
  </si>
  <si>
    <t>چلو خورشت مسمای کدو</t>
  </si>
  <si>
    <t>چلو خورشت کرفس</t>
  </si>
  <si>
    <t>کرفس آماده مصرف</t>
  </si>
  <si>
    <t>خوراک کباب کوبیده</t>
  </si>
  <si>
    <t xml:space="preserve">نخود سبز پلو </t>
  </si>
  <si>
    <t xml:space="preserve"> خوراک جوجه کباب </t>
  </si>
  <si>
    <t>دو قرص</t>
  </si>
  <si>
    <t>ماکارونی باگوشت و سیب زمینی</t>
  </si>
  <si>
    <t>خوراک ماکارونی گیاهی</t>
  </si>
  <si>
    <t>کشک بادنجان</t>
  </si>
  <si>
    <t>خوراک مرغ و قارچ</t>
  </si>
  <si>
    <t>به مقدارلازم</t>
  </si>
  <si>
    <t>ماش مرغوب</t>
  </si>
  <si>
    <t>خوراک لوبیا چیتی با تخم مرغ و سیب زمینی</t>
  </si>
  <si>
    <t xml:space="preserve">خوراک مرغ و سبزیجات </t>
  </si>
  <si>
    <t>دوقرص</t>
  </si>
  <si>
    <t xml:space="preserve">جمع کل </t>
  </si>
  <si>
    <t>شوید پلو با خوراک تن ماهی</t>
  </si>
  <si>
    <t>سوپ ورمشیل</t>
  </si>
  <si>
    <t>رشته سوپی</t>
  </si>
  <si>
    <t>جعفری و سبزی سوپی</t>
  </si>
  <si>
    <t>سوپ جو</t>
  </si>
  <si>
    <t>جو پوست کنده</t>
  </si>
  <si>
    <t>آش رشته</t>
  </si>
  <si>
    <t>رشته آشی</t>
  </si>
  <si>
    <t>سالاد کاهو و کلم</t>
  </si>
  <si>
    <t>سالاد کلم و هویج</t>
  </si>
  <si>
    <t>چلو خورشت لوبیا سبز</t>
  </si>
  <si>
    <t>چلو خورشت نخود فرنگی</t>
  </si>
  <si>
    <t>چلو مرغ بریان</t>
  </si>
  <si>
    <t>آبگوشت</t>
  </si>
  <si>
    <t>ماست و خیار</t>
  </si>
  <si>
    <t>نعنا خشک</t>
  </si>
  <si>
    <t>سالاد الویه تک نفره آماده مصرف</t>
  </si>
  <si>
    <t xml:space="preserve">یک عدد </t>
  </si>
  <si>
    <t xml:space="preserve">جمع </t>
  </si>
  <si>
    <t>کره و عسل</t>
  </si>
  <si>
    <t>نان و پنیر + شیر</t>
  </si>
  <si>
    <t>کره و مربا</t>
  </si>
  <si>
    <t>نان و پنیر گوجه و خیار</t>
  </si>
  <si>
    <t>نان و تخم مرغ</t>
  </si>
  <si>
    <t>حلوا شکری</t>
  </si>
  <si>
    <t>فرنی و پنیر</t>
  </si>
  <si>
    <t>گلاب</t>
  </si>
  <si>
    <t>عدسی</t>
  </si>
  <si>
    <t>شله زرد</t>
  </si>
  <si>
    <t>300نفریک مثقال</t>
  </si>
  <si>
    <t>عرق هل</t>
  </si>
  <si>
    <t>خلال بادام زمینی</t>
  </si>
  <si>
    <t xml:space="preserve">املت </t>
  </si>
  <si>
    <t xml:space="preserve">مقدار مواد اولیه </t>
  </si>
  <si>
    <t xml:space="preserve">قیمت واحد </t>
  </si>
  <si>
    <t xml:space="preserve">قیمت کل </t>
  </si>
  <si>
    <t xml:space="preserve">واحد مورد قبول </t>
  </si>
  <si>
    <t xml:space="preserve">قیمت کارپرداز شماره یک (آقای رجب زاده ) ریال </t>
  </si>
  <si>
    <t>مقدارپرت مواد غذایی به گرم در یک کیلوگرم</t>
  </si>
  <si>
    <t>محاسبه قیمت پرت ماده غذایی</t>
  </si>
  <si>
    <t>قیمت با احتساب پرت مواد غذایی</t>
  </si>
  <si>
    <t xml:space="preserve">کیلوگرم </t>
  </si>
  <si>
    <t xml:space="preserve">کیلو گرم </t>
  </si>
  <si>
    <t xml:space="preserve">لیتر </t>
  </si>
  <si>
    <t xml:space="preserve">لپه تبریزی با مارک اعتماد </t>
  </si>
  <si>
    <t xml:space="preserve">لیموعمانی مرغوب با رنگ روشن </t>
  </si>
  <si>
    <t>نان  لواش (هر قرص)</t>
  </si>
  <si>
    <t>یک قرص</t>
  </si>
  <si>
    <t xml:space="preserve">برنج ایرانی درجه یک </t>
  </si>
  <si>
    <t>چیپس سیب زمینی مزمز</t>
  </si>
  <si>
    <t>سبزی خورشتی آماده مصرف تازه</t>
  </si>
  <si>
    <t xml:space="preserve">لوبیا چیتی مرغوب </t>
  </si>
  <si>
    <t>سبزی پلویی آماده مصرف تازه</t>
  </si>
  <si>
    <t xml:space="preserve">سرکه سفید </t>
  </si>
  <si>
    <t>یک تن 180گرمی</t>
  </si>
  <si>
    <t xml:space="preserve">شوید خشک مرغوب </t>
  </si>
  <si>
    <t xml:space="preserve">مثقال </t>
  </si>
  <si>
    <t xml:space="preserve">باقلا سبز خالص آماده مصرف </t>
  </si>
  <si>
    <t xml:space="preserve">خیارشور ممتاز و درجه یک  حلبی </t>
  </si>
  <si>
    <t>سس قرمز تک نفره هر عدد</t>
  </si>
  <si>
    <t>نعنا و جعفری آماده مصرف تازه</t>
  </si>
  <si>
    <t xml:space="preserve">آبغوره درجه یک </t>
  </si>
  <si>
    <t xml:space="preserve">آرد سوخاری ترخینه </t>
  </si>
  <si>
    <t xml:space="preserve">لیمو ترش یا نارنج تازه </t>
  </si>
  <si>
    <t>ماکارونی (زر ماکارون یا تک ماکارون )</t>
  </si>
  <si>
    <t>نخود فرنگی آماده مصرف</t>
  </si>
  <si>
    <t xml:space="preserve">تخم مرغ استاندارد </t>
  </si>
  <si>
    <t xml:space="preserve">سس مایونزمهرام یا آرام </t>
  </si>
  <si>
    <t>قارچ مرغوب</t>
  </si>
  <si>
    <t xml:space="preserve">سویا مرغوب </t>
  </si>
  <si>
    <t xml:space="preserve">کشک پاستوریزه سمیه </t>
  </si>
  <si>
    <t>سس مایونز تک نفره هر عدد</t>
  </si>
  <si>
    <t>خرما مرغوب</t>
  </si>
  <si>
    <t>سبزی کوکویی آماده مصرف تازه</t>
  </si>
  <si>
    <t>لوبیا قرمز آشی</t>
  </si>
  <si>
    <t>سبزی مخصوص آش آماده مصرف</t>
  </si>
  <si>
    <t xml:space="preserve">ذرت آماده مصرف درجه یک </t>
  </si>
  <si>
    <t xml:space="preserve">پنیر مرغوب فتا </t>
  </si>
  <si>
    <t>کره حیوانی</t>
  </si>
  <si>
    <t xml:space="preserve">عسل تک نفره </t>
  </si>
  <si>
    <t>نان سنگک هر عدد</t>
  </si>
  <si>
    <t xml:space="preserve">یک قرص </t>
  </si>
  <si>
    <t xml:space="preserve">مربا تک نفره </t>
  </si>
  <si>
    <t>چای مرغوب</t>
  </si>
  <si>
    <t>ماست پرچرب مرغوب دبه بزرگ</t>
  </si>
  <si>
    <t>حلوا شکری تک نفره شکرریز</t>
  </si>
  <si>
    <t>نشاسته</t>
  </si>
  <si>
    <t>پودر آویشن</t>
  </si>
  <si>
    <t>برنج ایرانی نیم دانه</t>
  </si>
  <si>
    <t xml:space="preserve">ماست کوچک 150 گرمی پر چرب </t>
  </si>
  <si>
    <t xml:space="preserve">بستنی 200 گرمی پاک یا میهن </t>
  </si>
  <si>
    <t xml:space="preserve">زیتون  درجه یک  اصالت حلبی  50 گرم </t>
  </si>
  <si>
    <t xml:space="preserve">شیر تک نفره 200 سی سی پرچرب </t>
  </si>
  <si>
    <t>چای تک نفره</t>
  </si>
  <si>
    <t xml:space="preserve">سالاد الویه تک نفره شامانا یا نامی نو  </t>
  </si>
  <si>
    <t xml:space="preserve">خرما مرغوب 3 عدد </t>
  </si>
  <si>
    <t>موسیر خشک</t>
  </si>
  <si>
    <t>نان مخصوص همبرگر</t>
  </si>
  <si>
    <t>همبرگر 30درصد گوشت</t>
  </si>
  <si>
    <t>رب انار مرغوب</t>
  </si>
  <si>
    <t>گردوی مرغوب بدون پوست</t>
  </si>
  <si>
    <t>سیر خشک خالص</t>
  </si>
  <si>
    <t>پنیر پیتزای شیرآوران</t>
  </si>
  <si>
    <t>نان نیمه اماده پیتزا</t>
  </si>
  <si>
    <t>نان باگت متوسط</t>
  </si>
  <si>
    <t>غوره تازه یا کنسروی</t>
  </si>
  <si>
    <t>میگوی آماده مصرف با مارک ب آ</t>
  </si>
  <si>
    <t>ضرایب پیمانکاری</t>
  </si>
  <si>
    <t>قیمت واحد پیشنهادی
پیمانکار (ريال)
( ضریب × قیمت پایه )</t>
  </si>
  <si>
    <t xml:space="preserve">میانگین گرد شده قیمت پایه ریال </t>
  </si>
  <si>
    <t xml:space="preserve">کد مواد اولیه </t>
  </si>
  <si>
    <t xml:space="preserve">کد </t>
  </si>
  <si>
    <t xml:space="preserve">نمک و ادویه و فلفل و دارچین </t>
  </si>
  <si>
    <t>هر پرس</t>
  </si>
  <si>
    <t xml:space="preserve">هل </t>
  </si>
  <si>
    <t xml:space="preserve">بادنجان پوست کنده </t>
  </si>
  <si>
    <t xml:space="preserve">پیازخرد شده خالص </t>
  </si>
  <si>
    <t xml:space="preserve">آرد سفید </t>
  </si>
  <si>
    <t>مرغ خالص پاک کرده بدون پوست</t>
  </si>
  <si>
    <t>تک پرس</t>
  </si>
  <si>
    <t xml:space="preserve">گندم مرغوب </t>
  </si>
  <si>
    <t xml:space="preserve"> 2 قرص</t>
  </si>
  <si>
    <t>یک سرویس</t>
  </si>
  <si>
    <t>کد</t>
  </si>
  <si>
    <t>مقدار مواد اولیه</t>
  </si>
  <si>
    <t xml:space="preserve">ظرف درب دار مخصوص شله زرد </t>
  </si>
  <si>
    <t>یک پرس</t>
  </si>
  <si>
    <t xml:space="preserve">هر عدد </t>
  </si>
  <si>
    <t xml:space="preserve">ماست و موسیر </t>
  </si>
  <si>
    <t xml:space="preserve">نام غذا </t>
  </si>
  <si>
    <t xml:space="preserve">تک نفره </t>
  </si>
  <si>
    <t xml:space="preserve"> نفر 500یک مثقال</t>
  </si>
  <si>
    <t xml:space="preserve"> نفر500 یک مثقال</t>
  </si>
  <si>
    <t>گوشت گوساله منجمد  برزیلی ران یا سردست  خالص</t>
  </si>
  <si>
    <t>هویج تازه خالص</t>
  </si>
  <si>
    <t>سیب زمینی تازه خالص</t>
  </si>
  <si>
    <t>کاهوی مرغوب خالص</t>
  </si>
  <si>
    <t>فیله مرغ تازه خالص</t>
  </si>
  <si>
    <t>گوشت تازه گوساله ران خالص</t>
  </si>
  <si>
    <t>قلوه گاه گوسفندی خالص</t>
  </si>
  <si>
    <t>گوشت تازه گوساله راسته خالص</t>
  </si>
  <si>
    <t xml:space="preserve">فلافل درجه یک نیمه آماده </t>
  </si>
  <si>
    <t>کلم برگ سالادی خالص</t>
  </si>
  <si>
    <t xml:space="preserve">کدو تازه  خالص </t>
  </si>
  <si>
    <t xml:space="preserve">دنبه گوسفندی مرغوب خالص </t>
  </si>
  <si>
    <t>برنج هندی  درجه یک (ستایش و.....)</t>
  </si>
  <si>
    <t>فلفل دلمه تازه خالص</t>
  </si>
  <si>
    <t xml:space="preserve">ران مرغ تازه خالص و بدون پوست </t>
  </si>
  <si>
    <t>خیار مرغوب و بدون پوست</t>
  </si>
  <si>
    <t>شکر دانه ریز</t>
  </si>
  <si>
    <t xml:space="preserve">شیر پاستوریزه مورد تایید </t>
  </si>
  <si>
    <t>لوبیا سفید مرغوب</t>
  </si>
  <si>
    <t>ظروف یکبارمصرف صبحانه (چاقو ،قاشق مرباخوری، لیوان ، بشقاب)</t>
  </si>
  <si>
    <t xml:space="preserve">لوبیا سبز آماده مصرف </t>
  </si>
  <si>
    <t>پنیر تک نفره</t>
  </si>
  <si>
    <t>چلو کباب چوبی مرغ</t>
  </si>
  <si>
    <t>استامبولی پلو با مرغ</t>
  </si>
  <si>
    <t>خوراک فلافل</t>
  </si>
  <si>
    <t xml:space="preserve">عدد </t>
  </si>
  <si>
    <t xml:space="preserve">کره 20 گرمی </t>
  </si>
  <si>
    <t xml:space="preserve">نان و پنیر سیب زمینی صبحانه </t>
  </si>
  <si>
    <t>نان و ارده سنتی کاشان</t>
  </si>
  <si>
    <t xml:space="preserve">ارده و شربت </t>
  </si>
  <si>
    <t>یک واحد</t>
  </si>
  <si>
    <t>سالاد شیرازی</t>
  </si>
  <si>
    <t>روغن مایع مخصوص سرخ کردنی معتبر حلب 16 لیتری</t>
  </si>
  <si>
    <t>رب گوجه فرنگی معتبر(حلب 16 کیلوگرمی)</t>
  </si>
  <si>
    <t>تن ماهی 180 گرمی ( مارک مکنزی یا طبیعت)</t>
  </si>
  <si>
    <t>زعفران بهرامن یا اسفدان یا عباس زاده ( هرمثقال)</t>
  </si>
  <si>
    <t>دلستر کوچک عالیس یا میهن</t>
  </si>
  <si>
    <t>دلستر بزرگ عالیس یا میهن</t>
  </si>
  <si>
    <t>آبمیوه میهن</t>
  </si>
  <si>
    <t>ترشی  تک نفره سنت</t>
  </si>
  <si>
    <t xml:space="preserve">سماق تک نفره </t>
  </si>
  <si>
    <t xml:space="preserve">سالاد کاهو تک نفره </t>
  </si>
  <si>
    <t>ماست موسیر تک نفره</t>
  </si>
  <si>
    <t xml:space="preserve">قیمت جدید </t>
  </si>
  <si>
    <t>500نفریک مثقال</t>
  </si>
  <si>
    <t xml:space="preserve">نان و پنیر و سیب زمینی شام </t>
  </si>
  <si>
    <t>ماش پلو با خرما و گوشت</t>
  </si>
  <si>
    <t>شیر تک نفره</t>
  </si>
  <si>
    <t>ناگت مرغ ستاره ای</t>
  </si>
  <si>
    <t>خوراک ناگت مرغ ستاره ای</t>
  </si>
  <si>
    <t>40کیلومرغ یک مثقال</t>
  </si>
  <si>
    <t>آبلیمو تک نفره</t>
  </si>
  <si>
    <t>1.5عدد</t>
  </si>
  <si>
    <t>1/5 نان</t>
  </si>
  <si>
    <t xml:space="preserve">1/5 نان </t>
  </si>
  <si>
    <t>نان 1/5</t>
  </si>
  <si>
    <t>هر 500نفریک مثقال</t>
  </si>
  <si>
    <t>40کیلومرغ 1 مثقال</t>
  </si>
  <si>
    <t>کوکو  سیب زمینی سنتی</t>
  </si>
  <si>
    <t>کوکو سیب زمینی نیمه آماده</t>
  </si>
  <si>
    <t>کوکو سیب زمینی نیمه اماده ب آ یا کاله</t>
  </si>
  <si>
    <t>کو کو سبزی نیمه اماده ب آ یا کاله</t>
  </si>
  <si>
    <t>کوکو سبزی نیمه اماده</t>
  </si>
  <si>
    <t>سس انار کاله یا بیژن</t>
  </si>
  <si>
    <t xml:space="preserve">کتلت نیمه اماده </t>
  </si>
  <si>
    <t xml:space="preserve">کتلت نیمه اماده ب آ یا کاله </t>
  </si>
  <si>
    <t>کوکو سبزی سنتی</t>
  </si>
  <si>
    <t>کتلت گوشت سنتی</t>
  </si>
  <si>
    <t>خامه عسلی یا خامه شکلاتی</t>
  </si>
  <si>
    <t>عدس پلو با گوشت  و کشمش</t>
  </si>
  <si>
    <t>چلو کباب کوبیده میکس</t>
  </si>
  <si>
    <t>عدس پلو با گوشت و کشمش</t>
  </si>
  <si>
    <t>سس انار تک نفره</t>
  </si>
  <si>
    <t>ماهی قزل الا شکم خالی منجمد  450 گرمی</t>
  </si>
  <si>
    <t>2قرص</t>
  </si>
  <si>
    <t>جمع</t>
  </si>
  <si>
    <t>ترشی</t>
  </si>
  <si>
    <t xml:space="preserve">سبزی معطر کوفته </t>
  </si>
  <si>
    <t xml:space="preserve">شنیسل مرغ نیمه آماده ب آ یا کاله </t>
  </si>
  <si>
    <t>کوفته سنتی</t>
  </si>
  <si>
    <t>هویج پلو</t>
  </si>
  <si>
    <t xml:space="preserve">شنیسل نیمه آماده </t>
  </si>
  <si>
    <t>4 عدد</t>
  </si>
  <si>
    <t>شنیسل مرغ نیمه آماده</t>
  </si>
  <si>
    <t>لیموناد</t>
  </si>
  <si>
    <t>لیموناد زمزم</t>
  </si>
  <si>
    <t>نسکافه تک نفره</t>
  </si>
  <si>
    <t>تن ماهی 120 گرمی خوشبخت</t>
  </si>
  <si>
    <t>کد غذا</t>
  </si>
  <si>
    <t xml:space="preserve">قیمت مواد اولیه </t>
  </si>
  <si>
    <t xml:space="preserve">قیمت گرد شده مواد اولیه </t>
  </si>
  <si>
    <t>قیمت طبخ و توزیع در پایین این صفحه در محل مورد نظر نوشته شود.</t>
  </si>
  <si>
    <t xml:space="preserve">جمع کل مواد اولیه با در نظر گرفتن فراوانی </t>
  </si>
  <si>
    <t xml:space="preserve">جمع هزینه طبخ و توزیع </t>
  </si>
  <si>
    <t xml:space="preserve">جمع کل خرید و طبخ </t>
  </si>
  <si>
    <t xml:space="preserve">خوراک فلافل نیمه اماده </t>
  </si>
  <si>
    <t>ندارد</t>
  </si>
  <si>
    <t>خامه عسلی یا شکلاتی</t>
  </si>
  <si>
    <t xml:space="preserve">ماست تک نفره </t>
  </si>
  <si>
    <t xml:space="preserve">دوغ تک نفره </t>
  </si>
  <si>
    <t>آبمیوه تک نفره</t>
  </si>
  <si>
    <t>خرما 3 عدد ی</t>
  </si>
  <si>
    <t xml:space="preserve">پنیر تک نفره </t>
  </si>
  <si>
    <t xml:space="preserve">آبلیمو تک نفره </t>
  </si>
  <si>
    <t xml:space="preserve">میوه </t>
  </si>
  <si>
    <t>مطابق با فاکتور</t>
  </si>
  <si>
    <t>جمع کل طبخ و توزیع و مواد اولیه</t>
  </si>
  <si>
    <t>تعداد پرس سال قبل (کارفرما هیچ تضمینی در خصوص این آمار در سال  1404 و 1405 نخواهد داشت)</t>
  </si>
  <si>
    <t>مبلغ طبخ و توزیع به ازاء هر پرس</t>
  </si>
  <si>
    <t>0ریال</t>
  </si>
  <si>
    <t>زیتون</t>
  </si>
  <si>
    <t>دوغ 300 سی سی  عالیس  یا پگاه</t>
  </si>
  <si>
    <t>نوشابه کوچک</t>
  </si>
  <si>
    <t>خامه عسلی  یا شکلاتی تک نفره معتبر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</si>
</sst>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sz val="12"/>
      <color theme="1"/>
      <name val="B Nazanin"/>
      <charset val="178"/>
    </font>
    <font>
      <b/>
      <sz val="11"/>
      <color rgb="FFC00000"/>
      <name val="B Nazanin"/>
      <charset val="178"/>
    </font>
    <font>
      <sz val="10"/>
      <color theme="1"/>
      <name val="B Nazanin"/>
      <charset val="178"/>
    </font>
    <font>
      <b/>
      <sz val="11"/>
      <color theme="1"/>
      <name val="B Nazanin"/>
      <charset val="178"/>
    </font>
    <font>
      <b/>
      <sz val="22"/>
      <color theme="1"/>
      <name val="B Nazanin"/>
      <charset val="17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 vertical="center"/>
      <protection locked="0"/>
    </xf>
    <xf numFmtId="0" fontId="0" fillId="5" borderId="0" xfId="0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4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3" fontId="3" fillId="0" borderId="1" xfId="0" applyNumberFormat="1" applyFont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3" fontId="2" fillId="3" borderId="1" xfId="0" applyNumberFormat="1" applyFont="1" applyFill="1" applyBorder="1" applyAlignment="1" applyProtection="1">
      <alignment horizontal="center" vertical="center"/>
      <protection hidden="1"/>
    </xf>
    <xf numFmtId="3" fontId="2" fillId="0" borderId="1" xfId="0" applyNumberFormat="1" applyFont="1" applyBorder="1" applyAlignment="1" applyProtection="1">
      <alignment horizontal="center" vertical="center"/>
      <protection hidden="1"/>
    </xf>
    <xf numFmtId="3" fontId="2" fillId="2" borderId="1" xfId="0" applyNumberFormat="1" applyFont="1" applyFill="1" applyBorder="1" applyAlignment="1" applyProtection="1">
      <alignment horizontal="center" vertical="center"/>
      <protection hidden="1"/>
    </xf>
    <xf numFmtId="3" fontId="2" fillId="0" borderId="1" xfId="0" applyNumberFormat="1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hidden="1"/>
    </xf>
    <xf numFmtId="3" fontId="2" fillId="0" borderId="1" xfId="0" applyNumberFormat="1" applyFont="1" applyBorder="1" applyAlignment="1" applyProtection="1">
      <alignment horizontal="center" vertical="center"/>
      <protection locked="0"/>
    </xf>
    <xf numFmtId="3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3" fontId="2" fillId="4" borderId="1" xfId="0" applyNumberFormat="1" applyFont="1" applyFill="1" applyBorder="1" applyAlignment="1" applyProtection="1">
      <alignment horizontal="center" vertical="center" wrapText="1"/>
      <protection hidden="1"/>
    </xf>
    <xf numFmtId="3" fontId="2" fillId="4" borderId="1" xfId="0" applyNumberFormat="1" applyFont="1" applyFill="1" applyBorder="1" applyAlignment="1" applyProtection="1">
      <alignment horizontal="center" vertical="center"/>
      <protection hidden="1"/>
    </xf>
    <xf numFmtId="3" fontId="0" fillId="4" borderId="0" xfId="0" applyNumberFormat="1" applyFill="1" applyBorder="1" applyAlignment="1" applyProtection="1">
      <alignment horizontal="center" vertical="center"/>
      <protection hidden="1"/>
    </xf>
    <xf numFmtId="3" fontId="2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3" fontId="0" fillId="0" borderId="0" xfId="0" applyNumberFormat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/>
    </xf>
    <xf numFmtId="0" fontId="6" fillId="8" borderId="13" xfId="0" applyFont="1" applyFill="1" applyBorder="1" applyAlignment="1">
      <alignment horizontal="center" vertical="center"/>
    </xf>
    <xf numFmtId="0" fontId="6" fillId="8" borderId="15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6" fillId="8" borderId="0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horizontal="center" vertical="center"/>
    </xf>
    <xf numFmtId="0" fontId="6" fillId="8" borderId="14" xfId="0" applyFont="1" applyFill="1" applyBorder="1" applyAlignment="1">
      <alignment horizontal="center" vertical="center"/>
    </xf>
    <xf numFmtId="0" fontId="6" fillId="8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5"/>
  <sheetViews>
    <sheetView rightToLeft="1" tabSelected="1" topLeftCell="A78" zoomScaleNormal="100" workbookViewId="0">
      <selection activeCell="M123" sqref="M123"/>
    </sheetView>
  </sheetViews>
  <sheetFormatPr defaultColWidth="9.140625" defaultRowHeight="18"/>
  <cols>
    <col min="1" max="1" width="6" style="14" customWidth="1"/>
    <col min="2" max="2" width="39.85546875" style="15" customWidth="1"/>
    <col min="3" max="3" width="13.140625" style="15" customWidth="1"/>
    <col min="4" max="4" width="13.5703125" style="37" customWidth="1"/>
    <col min="5" max="5" width="13.7109375" style="15" hidden="1" customWidth="1"/>
    <col min="6" max="6" width="1.7109375" style="15" customWidth="1"/>
    <col min="7" max="7" width="14" style="15" customWidth="1"/>
    <col min="8" max="8" width="11.7109375" style="15" customWidth="1"/>
    <col min="9" max="9" width="12" style="15" customWidth="1"/>
    <col min="10" max="10" width="13.5703125" style="15" customWidth="1"/>
    <col min="11" max="11" width="13.140625" style="15" customWidth="1"/>
    <col min="12" max="12" width="9.140625" style="7" customWidth="1"/>
    <col min="13" max="13" width="17.42578125" style="15" customWidth="1"/>
    <col min="14" max="16384" width="9.140625" style="4"/>
  </cols>
  <sheetData>
    <row r="1" spans="1:13" s="2" customFormat="1" ht="95.25" customHeight="1">
      <c r="A1" s="8" t="s">
        <v>160</v>
      </c>
      <c r="B1" s="9" t="s">
        <v>1</v>
      </c>
      <c r="C1" s="9" t="s">
        <v>86</v>
      </c>
      <c r="D1" s="35" t="s">
        <v>87</v>
      </c>
      <c r="E1" s="9" t="s">
        <v>226</v>
      </c>
      <c r="F1" s="9"/>
      <c r="G1" s="10" t="s">
        <v>87</v>
      </c>
      <c r="H1" s="9" t="s">
        <v>88</v>
      </c>
      <c r="I1" s="9" t="s">
        <v>89</v>
      </c>
      <c r="J1" s="9" t="s">
        <v>90</v>
      </c>
      <c r="K1" s="9" t="s">
        <v>159</v>
      </c>
      <c r="L1" s="1" t="s">
        <v>157</v>
      </c>
      <c r="M1" s="8" t="s">
        <v>158</v>
      </c>
    </row>
    <row r="2" spans="1:13" ht="19.5">
      <c r="A2" s="11">
        <v>1</v>
      </c>
      <c r="B2" s="12" t="s">
        <v>183</v>
      </c>
      <c r="C2" s="12" t="s">
        <v>91</v>
      </c>
      <c r="D2" s="36">
        <v>4500000</v>
      </c>
      <c r="E2" s="12">
        <v>0</v>
      </c>
      <c r="F2" s="12"/>
      <c r="G2" s="12">
        <f>D2</f>
        <v>4500000</v>
      </c>
      <c r="H2" s="12">
        <v>35.5</v>
      </c>
      <c r="I2" s="12">
        <f t="shared" ref="I2:I33" si="0">(H2*G2)/1000</f>
        <v>159750</v>
      </c>
      <c r="J2" s="12">
        <f t="shared" ref="J2:J33" si="1">I2+G2</f>
        <v>4659750</v>
      </c>
      <c r="K2" s="12">
        <f>ROUNDUP(J2,0)</f>
        <v>4659750</v>
      </c>
      <c r="L2" s="3">
        <v>1</v>
      </c>
      <c r="M2" s="16">
        <f>K2*L2</f>
        <v>4659750</v>
      </c>
    </row>
    <row r="3" spans="1:13" ht="19.5">
      <c r="A3" s="11">
        <v>2</v>
      </c>
      <c r="B3" s="12" t="s">
        <v>165</v>
      </c>
      <c r="C3" s="12" t="s">
        <v>92</v>
      </c>
      <c r="D3" s="36">
        <v>150000</v>
      </c>
      <c r="E3" s="12">
        <v>0</v>
      </c>
      <c r="F3" s="12"/>
      <c r="G3" s="12">
        <f t="shared" ref="G3:G66" si="2">D3</f>
        <v>150000</v>
      </c>
      <c r="H3" s="12">
        <v>236</v>
      </c>
      <c r="I3" s="12">
        <f t="shared" si="0"/>
        <v>35400</v>
      </c>
      <c r="J3" s="12">
        <f t="shared" si="1"/>
        <v>185400</v>
      </c>
      <c r="K3" s="12">
        <f t="shared" ref="K3:K66" si="3">ROUNDUP(J3,0)</f>
        <v>185400</v>
      </c>
      <c r="L3" s="3">
        <v>1</v>
      </c>
      <c r="M3" s="16">
        <f t="shared" ref="M3:M66" si="4">K3*L3</f>
        <v>185400</v>
      </c>
    </row>
    <row r="4" spans="1:13" ht="19.5">
      <c r="A4" s="11">
        <v>3</v>
      </c>
      <c r="B4" s="12" t="s">
        <v>166</v>
      </c>
      <c r="C4" s="12" t="s">
        <v>92</v>
      </c>
      <c r="D4" s="36">
        <v>200000</v>
      </c>
      <c r="E4" s="12">
        <v>0</v>
      </c>
      <c r="F4" s="12"/>
      <c r="G4" s="12">
        <f t="shared" si="2"/>
        <v>200000</v>
      </c>
      <c r="H4" s="12">
        <v>129.6</v>
      </c>
      <c r="I4" s="12">
        <f t="shared" si="0"/>
        <v>25920</v>
      </c>
      <c r="J4" s="12">
        <f t="shared" si="1"/>
        <v>225920</v>
      </c>
      <c r="K4" s="12">
        <f t="shared" si="3"/>
        <v>225920</v>
      </c>
      <c r="L4" s="3">
        <v>1</v>
      </c>
      <c r="M4" s="16">
        <f t="shared" si="4"/>
        <v>225920</v>
      </c>
    </row>
    <row r="5" spans="1:13" ht="19.5">
      <c r="A5" s="11">
        <v>4</v>
      </c>
      <c r="B5" s="12" t="s">
        <v>215</v>
      </c>
      <c r="C5" s="12" t="s">
        <v>93</v>
      </c>
      <c r="D5" s="36">
        <v>1000000</v>
      </c>
      <c r="E5" s="12">
        <v>0</v>
      </c>
      <c r="F5" s="12"/>
      <c r="G5" s="12">
        <f t="shared" si="2"/>
        <v>1000000</v>
      </c>
      <c r="H5" s="12">
        <v>0</v>
      </c>
      <c r="I5" s="12">
        <f t="shared" si="0"/>
        <v>0</v>
      </c>
      <c r="J5" s="12">
        <f t="shared" si="1"/>
        <v>1000000</v>
      </c>
      <c r="K5" s="12">
        <f t="shared" si="3"/>
        <v>1000000</v>
      </c>
      <c r="L5" s="3">
        <v>1</v>
      </c>
      <c r="M5" s="16">
        <f t="shared" si="4"/>
        <v>1000000</v>
      </c>
    </row>
    <row r="6" spans="1:13" ht="19.5">
      <c r="A6" s="11">
        <v>5</v>
      </c>
      <c r="B6" s="12" t="s">
        <v>94</v>
      </c>
      <c r="C6" s="12" t="s">
        <v>91</v>
      </c>
      <c r="D6" s="36">
        <v>2200000</v>
      </c>
      <c r="E6" s="12">
        <v>0</v>
      </c>
      <c r="F6" s="12"/>
      <c r="G6" s="12">
        <f t="shared" si="2"/>
        <v>2200000</v>
      </c>
      <c r="H6" s="12">
        <v>0</v>
      </c>
      <c r="I6" s="12">
        <f t="shared" si="0"/>
        <v>0</v>
      </c>
      <c r="J6" s="12">
        <f t="shared" si="1"/>
        <v>2200000</v>
      </c>
      <c r="K6" s="12">
        <f t="shared" si="3"/>
        <v>2200000</v>
      </c>
      <c r="L6" s="3">
        <v>1</v>
      </c>
      <c r="M6" s="16">
        <f t="shared" si="4"/>
        <v>2200000</v>
      </c>
    </row>
    <row r="7" spans="1:13" ht="19.5">
      <c r="A7" s="11">
        <v>6</v>
      </c>
      <c r="B7" s="12" t="s">
        <v>216</v>
      </c>
      <c r="C7" s="12" t="s">
        <v>91</v>
      </c>
      <c r="D7" s="36">
        <v>1000000</v>
      </c>
      <c r="E7" s="12">
        <v>0</v>
      </c>
      <c r="F7" s="12"/>
      <c r="G7" s="12">
        <f t="shared" si="2"/>
        <v>1000000</v>
      </c>
      <c r="H7" s="12">
        <v>0</v>
      </c>
      <c r="I7" s="12">
        <f t="shared" si="0"/>
        <v>0</v>
      </c>
      <c r="J7" s="12">
        <f t="shared" si="1"/>
        <v>1000000</v>
      </c>
      <c r="K7" s="12">
        <f t="shared" si="3"/>
        <v>1000000</v>
      </c>
      <c r="L7" s="3">
        <v>1</v>
      </c>
      <c r="M7" s="16">
        <f t="shared" si="4"/>
        <v>1000000</v>
      </c>
    </row>
    <row r="8" spans="1:13" ht="19.5">
      <c r="A8" s="11">
        <v>7</v>
      </c>
      <c r="B8" s="12" t="s">
        <v>2</v>
      </c>
      <c r="C8" s="12" t="s">
        <v>93</v>
      </c>
      <c r="D8" s="36">
        <v>500000</v>
      </c>
      <c r="E8" s="12">
        <v>0</v>
      </c>
      <c r="F8" s="12"/>
      <c r="G8" s="12">
        <f t="shared" si="2"/>
        <v>500000</v>
      </c>
      <c r="H8" s="12">
        <v>0</v>
      </c>
      <c r="I8" s="12">
        <f t="shared" si="0"/>
        <v>0</v>
      </c>
      <c r="J8" s="12">
        <f t="shared" si="1"/>
        <v>500000</v>
      </c>
      <c r="K8" s="12">
        <f t="shared" si="3"/>
        <v>500000</v>
      </c>
      <c r="L8" s="3">
        <v>1</v>
      </c>
      <c r="M8" s="16">
        <f t="shared" si="4"/>
        <v>500000</v>
      </c>
    </row>
    <row r="9" spans="1:13" ht="19.5">
      <c r="A9" s="11">
        <v>8</v>
      </c>
      <c r="B9" s="12" t="s">
        <v>95</v>
      </c>
      <c r="C9" s="12" t="s">
        <v>91</v>
      </c>
      <c r="D9" s="36">
        <v>2500000</v>
      </c>
      <c r="E9" s="12">
        <v>0</v>
      </c>
      <c r="F9" s="12"/>
      <c r="G9" s="12">
        <f t="shared" si="2"/>
        <v>2500000</v>
      </c>
      <c r="H9" s="12">
        <v>0</v>
      </c>
      <c r="I9" s="12">
        <f t="shared" si="0"/>
        <v>0</v>
      </c>
      <c r="J9" s="12">
        <f t="shared" si="1"/>
        <v>2500000</v>
      </c>
      <c r="K9" s="12">
        <f t="shared" si="3"/>
        <v>2500000</v>
      </c>
      <c r="L9" s="3">
        <v>1</v>
      </c>
      <c r="M9" s="16">
        <f t="shared" si="4"/>
        <v>2500000</v>
      </c>
    </row>
    <row r="10" spans="1:13" ht="19.5">
      <c r="A10" s="11">
        <v>9</v>
      </c>
      <c r="B10" s="12" t="s">
        <v>96</v>
      </c>
      <c r="C10" s="12" t="s">
        <v>97</v>
      </c>
      <c r="D10" s="36">
        <v>7000</v>
      </c>
      <c r="E10" s="12">
        <v>0</v>
      </c>
      <c r="F10" s="12"/>
      <c r="G10" s="12">
        <f t="shared" si="2"/>
        <v>7000</v>
      </c>
      <c r="H10" s="12">
        <v>0</v>
      </c>
      <c r="I10" s="12">
        <f t="shared" si="0"/>
        <v>0</v>
      </c>
      <c r="J10" s="12">
        <f t="shared" si="1"/>
        <v>7000</v>
      </c>
      <c r="K10" s="12">
        <f t="shared" si="3"/>
        <v>7000</v>
      </c>
      <c r="L10" s="3">
        <v>1</v>
      </c>
      <c r="M10" s="16">
        <f t="shared" si="4"/>
        <v>7000</v>
      </c>
    </row>
    <row r="11" spans="1:13" ht="19.5">
      <c r="A11" s="11">
        <v>10</v>
      </c>
      <c r="B11" s="12" t="s">
        <v>98</v>
      </c>
      <c r="C11" s="12" t="s">
        <v>91</v>
      </c>
      <c r="D11" s="36">
        <v>2800000</v>
      </c>
      <c r="E11" s="12">
        <v>0</v>
      </c>
      <c r="F11" s="12"/>
      <c r="G11" s="12">
        <f t="shared" si="2"/>
        <v>2800000</v>
      </c>
      <c r="H11" s="12">
        <v>0</v>
      </c>
      <c r="I11" s="12">
        <f t="shared" si="0"/>
        <v>0</v>
      </c>
      <c r="J11" s="12">
        <f t="shared" si="1"/>
        <v>2800000</v>
      </c>
      <c r="K11" s="12">
        <f t="shared" si="3"/>
        <v>2800000</v>
      </c>
      <c r="L11" s="3">
        <v>1</v>
      </c>
      <c r="M11" s="16">
        <f t="shared" si="4"/>
        <v>2800000</v>
      </c>
    </row>
    <row r="12" spans="1:13" ht="19.5">
      <c r="A12" s="11">
        <v>11</v>
      </c>
      <c r="B12" s="12" t="s">
        <v>195</v>
      </c>
      <c r="C12" s="12" t="s">
        <v>91</v>
      </c>
      <c r="D12" s="36">
        <v>700000</v>
      </c>
      <c r="E12" s="12">
        <v>0</v>
      </c>
      <c r="F12" s="12"/>
      <c r="G12" s="12">
        <f t="shared" si="2"/>
        <v>700000</v>
      </c>
      <c r="H12" s="12">
        <v>0</v>
      </c>
      <c r="I12" s="12">
        <f t="shared" si="0"/>
        <v>0</v>
      </c>
      <c r="J12" s="12">
        <f t="shared" si="1"/>
        <v>700000</v>
      </c>
      <c r="K12" s="12">
        <f t="shared" si="3"/>
        <v>700000</v>
      </c>
      <c r="L12" s="3">
        <v>1</v>
      </c>
      <c r="M12" s="16">
        <f t="shared" si="4"/>
        <v>700000</v>
      </c>
    </row>
    <row r="13" spans="1:13" ht="19.5">
      <c r="A13" s="11">
        <v>12</v>
      </c>
      <c r="B13" s="12" t="s">
        <v>99</v>
      </c>
      <c r="C13" s="12" t="s">
        <v>91</v>
      </c>
      <c r="D13" s="36">
        <v>3300000</v>
      </c>
      <c r="E13" s="12">
        <v>0</v>
      </c>
      <c r="F13" s="12"/>
      <c r="G13" s="12">
        <f t="shared" si="2"/>
        <v>3300000</v>
      </c>
      <c r="H13" s="12">
        <v>0</v>
      </c>
      <c r="I13" s="12">
        <f t="shared" si="0"/>
        <v>0</v>
      </c>
      <c r="J13" s="12">
        <f t="shared" si="1"/>
        <v>3300000</v>
      </c>
      <c r="K13" s="12">
        <f t="shared" si="3"/>
        <v>3300000</v>
      </c>
      <c r="L13" s="3">
        <v>1</v>
      </c>
      <c r="M13" s="16">
        <f t="shared" si="4"/>
        <v>3300000</v>
      </c>
    </row>
    <row r="14" spans="1:13" ht="19.5">
      <c r="A14" s="11">
        <v>13</v>
      </c>
      <c r="B14" s="12" t="s">
        <v>100</v>
      </c>
      <c r="C14" s="12" t="s">
        <v>91</v>
      </c>
      <c r="D14" s="36">
        <v>550000</v>
      </c>
      <c r="E14" s="12">
        <v>0</v>
      </c>
      <c r="F14" s="12"/>
      <c r="G14" s="12">
        <f t="shared" si="2"/>
        <v>550000</v>
      </c>
      <c r="H14" s="12">
        <v>0</v>
      </c>
      <c r="I14" s="12">
        <f t="shared" si="0"/>
        <v>0</v>
      </c>
      <c r="J14" s="12">
        <f t="shared" si="1"/>
        <v>550000</v>
      </c>
      <c r="K14" s="12">
        <f t="shared" si="3"/>
        <v>550000</v>
      </c>
      <c r="L14" s="3">
        <v>1</v>
      </c>
      <c r="M14" s="16">
        <f t="shared" si="4"/>
        <v>550000</v>
      </c>
    </row>
    <row r="15" spans="1:13" ht="19.5">
      <c r="A15" s="11">
        <v>14</v>
      </c>
      <c r="B15" s="12" t="s">
        <v>101</v>
      </c>
      <c r="C15" s="12" t="s">
        <v>91</v>
      </c>
      <c r="D15" s="36">
        <v>3500000</v>
      </c>
      <c r="E15" s="12">
        <v>0</v>
      </c>
      <c r="F15" s="12"/>
      <c r="G15" s="12">
        <f t="shared" si="2"/>
        <v>3500000</v>
      </c>
      <c r="H15" s="12">
        <v>0</v>
      </c>
      <c r="I15" s="12">
        <f t="shared" si="0"/>
        <v>0</v>
      </c>
      <c r="J15" s="12">
        <f t="shared" si="1"/>
        <v>3500000</v>
      </c>
      <c r="K15" s="12">
        <f t="shared" si="3"/>
        <v>3500000</v>
      </c>
      <c r="L15" s="3">
        <v>1</v>
      </c>
      <c r="M15" s="16">
        <f t="shared" si="4"/>
        <v>3500000</v>
      </c>
    </row>
    <row r="16" spans="1:13" ht="19.5">
      <c r="A16" s="11">
        <v>15</v>
      </c>
      <c r="B16" s="12" t="s">
        <v>102</v>
      </c>
      <c r="C16" s="12" t="s">
        <v>91</v>
      </c>
      <c r="D16" s="36">
        <v>550000</v>
      </c>
      <c r="E16" s="12">
        <v>0</v>
      </c>
      <c r="F16" s="12"/>
      <c r="G16" s="12">
        <f t="shared" si="2"/>
        <v>550000</v>
      </c>
      <c r="H16" s="12">
        <v>0</v>
      </c>
      <c r="I16" s="12">
        <f t="shared" si="0"/>
        <v>0</v>
      </c>
      <c r="J16" s="12">
        <f t="shared" si="1"/>
        <v>550000</v>
      </c>
      <c r="K16" s="12">
        <f t="shared" si="3"/>
        <v>550000</v>
      </c>
      <c r="L16" s="3">
        <v>1</v>
      </c>
      <c r="M16" s="16">
        <f t="shared" si="4"/>
        <v>550000</v>
      </c>
    </row>
    <row r="17" spans="1:13" ht="19.5">
      <c r="A17" s="11">
        <v>16</v>
      </c>
      <c r="B17" s="12" t="s">
        <v>256</v>
      </c>
      <c r="C17" s="12" t="s">
        <v>91</v>
      </c>
      <c r="D17" s="36"/>
      <c r="E17" s="12">
        <v>0</v>
      </c>
      <c r="F17" s="12"/>
      <c r="G17" s="12">
        <f t="shared" si="2"/>
        <v>0</v>
      </c>
      <c r="H17" s="12">
        <v>0</v>
      </c>
      <c r="I17" s="12">
        <f t="shared" si="0"/>
        <v>0</v>
      </c>
      <c r="J17" s="12">
        <f t="shared" si="1"/>
        <v>0</v>
      </c>
      <c r="K17" s="12">
        <f t="shared" si="3"/>
        <v>0</v>
      </c>
      <c r="L17" s="3">
        <v>1</v>
      </c>
      <c r="M17" s="16">
        <f t="shared" si="4"/>
        <v>0</v>
      </c>
    </row>
    <row r="18" spans="1:13" ht="19.5">
      <c r="A18" s="11">
        <v>17</v>
      </c>
      <c r="B18" s="12" t="s">
        <v>103</v>
      </c>
      <c r="C18" s="12" t="s">
        <v>93</v>
      </c>
      <c r="D18" s="36">
        <v>200000</v>
      </c>
      <c r="E18" s="12">
        <v>0</v>
      </c>
      <c r="F18" s="12"/>
      <c r="G18" s="12">
        <f t="shared" si="2"/>
        <v>200000</v>
      </c>
      <c r="H18" s="12">
        <v>0</v>
      </c>
      <c r="I18" s="12">
        <f t="shared" si="0"/>
        <v>0</v>
      </c>
      <c r="J18" s="12">
        <f t="shared" si="1"/>
        <v>200000</v>
      </c>
      <c r="K18" s="12">
        <f t="shared" si="3"/>
        <v>200000</v>
      </c>
      <c r="L18" s="3">
        <v>1</v>
      </c>
      <c r="M18" s="16">
        <f t="shared" si="4"/>
        <v>200000</v>
      </c>
    </row>
    <row r="19" spans="1:13" ht="19.5">
      <c r="A19" s="11">
        <v>18</v>
      </c>
      <c r="B19" s="12" t="s">
        <v>217</v>
      </c>
      <c r="C19" s="12" t="s">
        <v>104</v>
      </c>
      <c r="D19" s="36">
        <v>870000</v>
      </c>
      <c r="E19" s="12">
        <v>0</v>
      </c>
      <c r="F19" s="12"/>
      <c r="G19" s="12">
        <f t="shared" si="2"/>
        <v>870000</v>
      </c>
      <c r="H19" s="12">
        <v>0</v>
      </c>
      <c r="I19" s="12">
        <f t="shared" si="0"/>
        <v>0</v>
      </c>
      <c r="J19" s="12">
        <f t="shared" si="1"/>
        <v>870000</v>
      </c>
      <c r="K19" s="12">
        <f t="shared" si="3"/>
        <v>870000</v>
      </c>
      <c r="L19" s="3">
        <v>1</v>
      </c>
      <c r="M19" s="16">
        <f t="shared" si="4"/>
        <v>870000</v>
      </c>
    </row>
    <row r="20" spans="1:13" ht="19.5">
      <c r="A20" s="11">
        <v>19</v>
      </c>
      <c r="B20" s="12" t="s">
        <v>105</v>
      </c>
      <c r="C20" s="12" t="s">
        <v>91</v>
      </c>
      <c r="D20" s="36">
        <v>3000000</v>
      </c>
      <c r="E20" s="12">
        <v>0</v>
      </c>
      <c r="F20" s="12"/>
      <c r="G20" s="12">
        <f t="shared" si="2"/>
        <v>3000000</v>
      </c>
      <c r="H20" s="12">
        <v>0</v>
      </c>
      <c r="I20" s="12">
        <f t="shared" si="0"/>
        <v>0</v>
      </c>
      <c r="J20" s="12">
        <f t="shared" si="1"/>
        <v>3000000</v>
      </c>
      <c r="K20" s="12">
        <f t="shared" si="3"/>
        <v>3000000</v>
      </c>
      <c r="L20" s="3">
        <v>1</v>
      </c>
      <c r="M20" s="16">
        <f t="shared" si="4"/>
        <v>3000000</v>
      </c>
    </row>
    <row r="21" spans="1:13" ht="19.5">
      <c r="A21" s="11">
        <v>20</v>
      </c>
      <c r="B21" s="12" t="s">
        <v>196</v>
      </c>
      <c r="C21" s="12" t="s">
        <v>91</v>
      </c>
      <c r="D21" s="36">
        <v>400000</v>
      </c>
      <c r="E21" s="12">
        <v>0</v>
      </c>
      <c r="F21" s="12"/>
      <c r="G21" s="12">
        <f t="shared" si="2"/>
        <v>400000</v>
      </c>
      <c r="H21" s="12">
        <v>0</v>
      </c>
      <c r="I21" s="12">
        <f t="shared" si="0"/>
        <v>0</v>
      </c>
      <c r="J21" s="12">
        <f t="shared" si="1"/>
        <v>400000</v>
      </c>
      <c r="K21" s="12">
        <f t="shared" si="3"/>
        <v>400000</v>
      </c>
      <c r="L21" s="3">
        <v>1</v>
      </c>
      <c r="M21" s="16">
        <f t="shared" si="4"/>
        <v>400000</v>
      </c>
    </row>
    <row r="22" spans="1:13" ht="19.5">
      <c r="A22" s="11">
        <v>21</v>
      </c>
      <c r="B22" s="12" t="s">
        <v>203</v>
      </c>
      <c r="C22" s="12" t="s">
        <v>91</v>
      </c>
      <c r="D22" s="36">
        <v>700000</v>
      </c>
      <c r="E22" s="12">
        <v>0</v>
      </c>
      <c r="F22" s="12"/>
      <c r="G22" s="12">
        <f t="shared" si="2"/>
        <v>700000</v>
      </c>
      <c r="H22" s="12">
        <v>0</v>
      </c>
      <c r="I22" s="12">
        <f t="shared" si="0"/>
        <v>0</v>
      </c>
      <c r="J22" s="12">
        <f t="shared" si="1"/>
        <v>700000</v>
      </c>
      <c r="K22" s="12">
        <f t="shared" si="3"/>
        <v>700000</v>
      </c>
      <c r="L22" s="3">
        <v>1</v>
      </c>
      <c r="M22" s="16">
        <f t="shared" si="4"/>
        <v>700000</v>
      </c>
    </row>
    <row r="23" spans="1:13" ht="19.5">
      <c r="A23" s="11">
        <v>22</v>
      </c>
      <c r="B23" s="12" t="s">
        <v>184</v>
      </c>
      <c r="C23" s="12" t="s">
        <v>91</v>
      </c>
      <c r="D23" s="36">
        <v>200000</v>
      </c>
      <c r="E23" s="12">
        <v>0</v>
      </c>
      <c r="F23" s="12"/>
      <c r="G23" s="12">
        <f t="shared" si="2"/>
        <v>200000</v>
      </c>
      <c r="H23" s="12">
        <v>115.3</v>
      </c>
      <c r="I23" s="12">
        <f t="shared" si="0"/>
        <v>23060</v>
      </c>
      <c r="J23" s="12">
        <f t="shared" si="1"/>
        <v>223060</v>
      </c>
      <c r="K23" s="12">
        <f t="shared" si="3"/>
        <v>223060</v>
      </c>
      <c r="L23" s="3">
        <v>1</v>
      </c>
      <c r="M23" s="16">
        <f t="shared" si="4"/>
        <v>223060</v>
      </c>
    </row>
    <row r="24" spans="1:13" ht="19.5">
      <c r="A24" s="11">
        <v>23</v>
      </c>
      <c r="B24" s="12" t="s">
        <v>185</v>
      </c>
      <c r="C24" s="12" t="s">
        <v>91</v>
      </c>
      <c r="D24" s="36">
        <v>200000</v>
      </c>
      <c r="E24" s="12">
        <v>0</v>
      </c>
      <c r="F24" s="12"/>
      <c r="G24" s="12">
        <f t="shared" si="2"/>
        <v>200000</v>
      </c>
      <c r="H24" s="12">
        <v>143</v>
      </c>
      <c r="I24" s="12">
        <f t="shared" si="0"/>
        <v>28600</v>
      </c>
      <c r="J24" s="12">
        <f t="shared" si="1"/>
        <v>228600</v>
      </c>
      <c r="K24" s="12">
        <f t="shared" si="3"/>
        <v>228600</v>
      </c>
      <c r="L24" s="3">
        <v>1</v>
      </c>
      <c r="M24" s="16">
        <f t="shared" si="4"/>
        <v>228600</v>
      </c>
    </row>
    <row r="25" spans="1:13" ht="19.5">
      <c r="A25" s="11">
        <v>24</v>
      </c>
      <c r="B25" s="12" t="s">
        <v>168</v>
      </c>
      <c r="C25" s="12" t="s">
        <v>91</v>
      </c>
      <c r="D25" s="36">
        <v>1400000</v>
      </c>
      <c r="E25" s="12">
        <v>0</v>
      </c>
      <c r="F25" s="12"/>
      <c r="G25" s="12">
        <f t="shared" si="2"/>
        <v>1400000</v>
      </c>
      <c r="H25" s="12">
        <v>257</v>
      </c>
      <c r="I25" s="12">
        <f t="shared" si="0"/>
        <v>359800</v>
      </c>
      <c r="J25" s="12">
        <f t="shared" si="1"/>
        <v>1759800</v>
      </c>
      <c r="K25" s="12">
        <f t="shared" si="3"/>
        <v>1759800</v>
      </c>
      <c r="L25" s="3">
        <v>1</v>
      </c>
      <c r="M25" s="16">
        <f t="shared" si="4"/>
        <v>1759800</v>
      </c>
    </row>
    <row r="26" spans="1:13" ht="19.5">
      <c r="A26" s="11">
        <v>25</v>
      </c>
      <c r="B26" s="12" t="s">
        <v>218</v>
      </c>
      <c r="C26" s="12" t="s">
        <v>106</v>
      </c>
      <c r="D26" s="36">
        <v>6000000</v>
      </c>
      <c r="E26" s="12">
        <v>0</v>
      </c>
      <c r="F26" s="12"/>
      <c r="G26" s="12">
        <f t="shared" si="2"/>
        <v>6000000</v>
      </c>
      <c r="H26" s="12">
        <v>0</v>
      </c>
      <c r="I26" s="12">
        <f t="shared" si="0"/>
        <v>0</v>
      </c>
      <c r="J26" s="12">
        <f t="shared" si="1"/>
        <v>6000000</v>
      </c>
      <c r="K26" s="12">
        <f t="shared" si="3"/>
        <v>6000000</v>
      </c>
      <c r="L26" s="3">
        <v>1</v>
      </c>
      <c r="M26" s="16">
        <f t="shared" si="4"/>
        <v>6000000</v>
      </c>
    </row>
    <row r="27" spans="1:13" ht="19.5">
      <c r="A27" s="11">
        <v>26</v>
      </c>
      <c r="B27" s="12" t="s">
        <v>107</v>
      </c>
      <c r="C27" s="12" t="s">
        <v>92</v>
      </c>
      <c r="D27" s="36">
        <v>3000000</v>
      </c>
      <c r="E27" s="12">
        <v>0</v>
      </c>
      <c r="F27" s="12"/>
      <c r="G27" s="12">
        <f t="shared" si="2"/>
        <v>3000000</v>
      </c>
      <c r="H27" s="12">
        <v>0</v>
      </c>
      <c r="I27" s="12">
        <f t="shared" si="0"/>
        <v>0</v>
      </c>
      <c r="J27" s="12">
        <f t="shared" si="1"/>
        <v>3000000</v>
      </c>
      <c r="K27" s="12">
        <f t="shared" si="3"/>
        <v>3000000</v>
      </c>
      <c r="L27" s="3">
        <v>1</v>
      </c>
      <c r="M27" s="16">
        <f t="shared" si="4"/>
        <v>3000000</v>
      </c>
    </row>
    <row r="28" spans="1:13" ht="19.5">
      <c r="A28" s="11">
        <v>27</v>
      </c>
      <c r="B28" s="12" t="s">
        <v>15</v>
      </c>
      <c r="C28" s="12" t="s">
        <v>92</v>
      </c>
      <c r="D28" s="36">
        <v>5000000</v>
      </c>
      <c r="E28" s="12">
        <v>0</v>
      </c>
      <c r="F28" s="12"/>
      <c r="G28" s="12">
        <f t="shared" si="2"/>
        <v>5000000</v>
      </c>
      <c r="H28" s="12">
        <v>0</v>
      </c>
      <c r="I28" s="12">
        <f t="shared" si="0"/>
        <v>0</v>
      </c>
      <c r="J28" s="12">
        <f t="shared" si="1"/>
        <v>5000000</v>
      </c>
      <c r="K28" s="12">
        <f t="shared" si="3"/>
        <v>5000000</v>
      </c>
      <c r="L28" s="3">
        <v>1</v>
      </c>
      <c r="M28" s="16">
        <f t="shared" si="4"/>
        <v>5000000</v>
      </c>
    </row>
    <row r="29" spans="1:13" ht="19.5">
      <c r="A29" s="11">
        <v>28</v>
      </c>
      <c r="B29" s="12" t="s">
        <v>17</v>
      </c>
      <c r="C29" s="12" t="s">
        <v>92</v>
      </c>
      <c r="D29" s="36">
        <v>1250000</v>
      </c>
      <c r="E29" s="12">
        <v>0</v>
      </c>
      <c r="F29" s="12"/>
      <c r="G29" s="12">
        <f t="shared" si="2"/>
        <v>1250000</v>
      </c>
      <c r="H29" s="12">
        <v>0</v>
      </c>
      <c r="I29" s="12">
        <f t="shared" si="0"/>
        <v>0</v>
      </c>
      <c r="J29" s="12">
        <f t="shared" si="1"/>
        <v>1250000</v>
      </c>
      <c r="K29" s="12">
        <f t="shared" si="3"/>
        <v>1250000</v>
      </c>
      <c r="L29" s="3">
        <v>1</v>
      </c>
      <c r="M29" s="16">
        <f t="shared" si="4"/>
        <v>1250000</v>
      </c>
    </row>
    <row r="30" spans="1:13" ht="19.5">
      <c r="A30" s="11">
        <v>29</v>
      </c>
      <c r="B30" s="12" t="s">
        <v>19</v>
      </c>
      <c r="C30" s="12" t="s">
        <v>92</v>
      </c>
      <c r="D30" s="36">
        <v>1600000</v>
      </c>
      <c r="E30" s="12">
        <v>0</v>
      </c>
      <c r="F30" s="12"/>
      <c r="G30" s="12">
        <f t="shared" si="2"/>
        <v>1600000</v>
      </c>
      <c r="H30" s="12">
        <v>0</v>
      </c>
      <c r="I30" s="12">
        <f t="shared" si="0"/>
        <v>0</v>
      </c>
      <c r="J30" s="12">
        <f t="shared" si="1"/>
        <v>1600000</v>
      </c>
      <c r="K30" s="12">
        <f t="shared" si="3"/>
        <v>1600000</v>
      </c>
      <c r="L30" s="3">
        <v>1</v>
      </c>
      <c r="M30" s="16">
        <f t="shared" si="4"/>
        <v>1600000</v>
      </c>
    </row>
    <row r="31" spans="1:13" ht="19.5">
      <c r="A31" s="11">
        <v>30</v>
      </c>
      <c r="B31" s="12" t="s">
        <v>26</v>
      </c>
      <c r="C31" s="12" t="s">
        <v>92</v>
      </c>
      <c r="D31" s="36">
        <v>150000</v>
      </c>
      <c r="E31" s="12">
        <v>0</v>
      </c>
      <c r="F31" s="12"/>
      <c r="G31" s="12">
        <f t="shared" si="2"/>
        <v>150000</v>
      </c>
      <c r="H31" s="12">
        <v>0</v>
      </c>
      <c r="I31" s="12">
        <f t="shared" si="0"/>
        <v>0</v>
      </c>
      <c r="J31" s="12">
        <f t="shared" si="1"/>
        <v>150000</v>
      </c>
      <c r="K31" s="12">
        <f t="shared" si="3"/>
        <v>150000</v>
      </c>
      <c r="L31" s="3">
        <v>1</v>
      </c>
      <c r="M31" s="16">
        <f t="shared" si="4"/>
        <v>150000</v>
      </c>
    </row>
    <row r="32" spans="1:13" ht="19.5">
      <c r="A32" s="11">
        <v>31</v>
      </c>
      <c r="B32" s="12" t="s">
        <v>194</v>
      </c>
      <c r="C32" s="12" t="s">
        <v>92</v>
      </c>
      <c r="D32" s="36">
        <v>2800000</v>
      </c>
      <c r="E32" s="12">
        <v>0</v>
      </c>
      <c r="F32" s="12"/>
      <c r="G32" s="12">
        <f t="shared" si="2"/>
        <v>2800000</v>
      </c>
      <c r="H32" s="12">
        <v>0</v>
      </c>
      <c r="I32" s="12">
        <f t="shared" si="0"/>
        <v>0</v>
      </c>
      <c r="J32" s="12">
        <f t="shared" si="1"/>
        <v>2800000</v>
      </c>
      <c r="K32" s="12">
        <f t="shared" si="3"/>
        <v>2800000</v>
      </c>
      <c r="L32" s="3">
        <v>1</v>
      </c>
      <c r="M32" s="16">
        <f t="shared" si="4"/>
        <v>2800000</v>
      </c>
    </row>
    <row r="33" spans="1:13" ht="19.5">
      <c r="A33" s="11">
        <v>32</v>
      </c>
      <c r="B33" s="12" t="s">
        <v>25</v>
      </c>
      <c r="C33" s="12" t="s">
        <v>93</v>
      </c>
      <c r="D33" s="36">
        <v>1000000</v>
      </c>
      <c r="E33" s="12">
        <v>0</v>
      </c>
      <c r="F33" s="12"/>
      <c r="G33" s="12">
        <f t="shared" si="2"/>
        <v>1000000</v>
      </c>
      <c r="H33" s="12">
        <v>0</v>
      </c>
      <c r="I33" s="12">
        <f t="shared" si="0"/>
        <v>0</v>
      </c>
      <c r="J33" s="12">
        <f t="shared" si="1"/>
        <v>1000000</v>
      </c>
      <c r="K33" s="12">
        <f t="shared" si="3"/>
        <v>1000000</v>
      </c>
      <c r="L33" s="3">
        <v>1</v>
      </c>
      <c r="M33" s="16">
        <f t="shared" si="4"/>
        <v>1000000</v>
      </c>
    </row>
    <row r="34" spans="1:13" ht="19.5">
      <c r="A34" s="11">
        <v>33</v>
      </c>
      <c r="B34" s="12" t="s">
        <v>108</v>
      </c>
      <c r="C34" s="12" t="s">
        <v>92</v>
      </c>
      <c r="D34" s="36">
        <v>1450000</v>
      </c>
      <c r="E34" s="12">
        <v>0</v>
      </c>
      <c r="F34" s="12"/>
      <c r="G34" s="12">
        <f t="shared" si="2"/>
        <v>1450000</v>
      </c>
      <c r="H34" s="12">
        <v>0</v>
      </c>
      <c r="I34" s="12">
        <f t="shared" ref="I34:I65" si="5">(H34*G34)/1000</f>
        <v>0</v>
      </c>
      <c r="J34" s="12">
        <f t="shared" ref="J34:J65" si="6">I34+G34</f>
        <v>1450000</v>
      </c>
      <c r="K34" s="12">
        <f t="shared" si="3"/>
        <v>1450000</v>
      </c>
      <c r="L34" s="3">
        <v>1</v>
      </c>
      <c r="M34" s="16">
        <f t="shared" si="4"/>
        <v>1450000</v>
      </c>
    </row>
    <row r="35" spans="1:13" ht="19.5">
      <c r="A35" s="11">
        <v>34</v>
      </c>
      <c r="B35" s="12" t="s">
        <v>186</v>
      </c>
      <c r="C35" s="12" t="s">
        <v>92</v>
      </c>
      <c r="D35" s="36">
        <v>400000</v>
      </c>
      <c r="E35" s="12">
        <v>0</v>
      </c>
      <c r="F35" s="12"/>
      <c r="G35" s="12">
        <f t="shared" si="2"/>
        <v>400000</v>
      </c>
      <c r="H35" s="12">
        <v>0</v>
      </c>
      <c r="I35" s="12">
        <f t="shared" si="5"/>
        <v>0</v>
      </c>
      <c r="J35" s="12">
        <f t="shared" si="6"/>
        <v>400000</v>
      </c>
      <c r="K35" s="12">
        <f t="shared" si="3"/>
        <v>400000</v>
      </c>
      <c r="L35" s="3">
        <v>1</v>
      </c>
      <c r="M35" s="16">
        <f t="shared" si="4"/>
        <v>400000</v>
      </c>
    </row>
    <row r="36" spans="1:13" ht="19.5">
      <c r="A36" s="11">
        <v>35</v>
      </c>
      <c r="B36" s="12" t="s">
        <v>109</v>
      </c>
      <c r="C36" s="12" t="s">
        <v>67</v>
      </c>
      <c r="D36" s="36">
        <v>10000</v>
      </c>
      <c r="E36" s="12">
        <v>0</v>
      </c>
      <c r="F36" s="12"/>
      <c r="G36" s="12">
        <f t="shared" si="2"/>
        <v>10000</v>
      </c>
      <c r="H36" s="12">
        <v>0</v>
      </c>
      <c r="I36" s="12">
        <f t="shared" si="5"/>
        <v>0</v>
      </c>
      <c r="J36" s="12">
        <f t="shared" si="6"/>
        <v>10000</v>
      </c>
      <c r="K36" s="12">
        <f t="shared" si="3"/>
        <v>10000</v>
      </c>
      <c r="L36" s="3">
        <v>1</v>
      </c>
      <c r="M36" s="16">
        <f t="shared" si="4"/>
        <v>10000</v>
      </c>
    </row>
    <row r="37" spans="1:13" ht="19.5">
      <c r="A37" s="11">
        <v>36</v>
      </c>
      <c r="B37" s="12" t="s">
        <v>193</v>
      </c>
      <c r="C37" s="12" t="s">
        <v>92</v>
      </c>
      <c r="D37" s="36">
        <v>200000</v>
      </c>
      <c r="E37" s="12">
        <v>0</v>
      </c>
      <c r="F37" s="12"/>
      <c r="G37" s="12">
        <f t="shared" si="2"/>
        <v>200000</v>
      </c>
      <c r="H37" s="12">
        <v>80.400000000000006</v>
      </c>
      <c r="I37" s="12">
        <f t="shared" si="5"/>
        <v>16080.000000000002</v>
      </c>
      <c r="J37" s="12">
        <f t="shared" si="6"/>
        <v>216080</v>
      </c>
      <c r="K37" s="12">
        <f t="shared" si="3"/>
        <v>216080</v>
      </c>
      <c r="L37" s="3">
        <v>1</v>
      </c>
      <c r="M37" s="16">
        <f t="shared" si="4"/>
        <v>216080</v>
      </c>
    </row>
    <row r="38" spans="1:13" ht="19.5">
      <c r="A38" s="11">
        <v>37</v>
      </c>
      <c r="B38" s="12" t="s">
        <v>187</v>
      </c>
      <c r="C38" s="12" t="s">
        <v>92</v>
      </c>
      <c r="D38" s="36">
        <v>2300000</v>
      </c>
      <c r="E38" s="12">
        <v>0</v>
      </c>
      <c r="F38" s="12"/>
      <c r="G38" s="12">
        <f t="shared" si="2"/>
        <v>2300000</v>
      </c>
      <c r="H38" s="12">
        <v>70</v>
      </c>
      <c r="I38" s="12">
        <f t="shared" si="5"/>
        <v>161000</v>
      </c>
      <c r="J38" s="12">
        <f t="shared" si="6"/>
        <v>2461000</v>
      </c>
      <c r="K38" s="12">
        <f t="shared" si="3"/>
        <v>2461000</v>
      </c>
      <c r="L38" s="3">
        <v>1</v>
      </c>
      <c r="M38" s="16">
        <f t="shared" si="4"/>
        <v>2461000</v>
      </c>
    </row>
    <row r="39" spans="1:13" ht="19.5">
      <c r="A39" s="11">
        <v>38</v>
      </c>
      <c r="B39" s="12" t="s">
        <v>110</v>
      </c>
      <c r="C39" s="12" t="s">
        <v>92</v>
      </c>
      <c r="D39" s="36">
        <v>600000</v>
      </c>
      <c r="E39" s="12">
        <v>0</v>
      </c>
      <c r="F39" s="12"/>
      <c r="G39" s="12">
        <f t="shared" si="2"/>
        <v>600000</v>
      </c>
      <c r="H39" s="12">
        <v>0</v>
      </c>
      <c r="I39" s="12">
        <f t="shared" si="5"/>
        <v>0</v>
      </c>
      <c r="J39" s="12">
        <f t="shared" si="6"/>
        <v>600000</v>
      </c>
      <c r="K39" s="12">
        <f t="shared" si="3"/>
        <v>600000</v>
      </c>
      <c r="L39" s="3">
        <v>1</v>
      </c>
      <c r="M39" s="16">
        <f t="shared" si="4"/>
        <v>600000</v>
      </c>
    </row>
    <row r="40" spans="1:13" ht="19.5">
      <c r="A40" s="11">
        <v>39</v>
      </c>
      <c r="B40" s="12" t="s">
        <v>35</v>
      </c>
      <c r="C40" s="12" t="s">
        <v>92</v>
      </c>
      <c r="D40" s="36">
        <v>600000</v>
      </c>
      <c r="E40" s="12">
        <v>0</v>
      </c>
      <c r="F40" s="12"/>
      <c r="G40" s="12">
        <f t="shared" si="2"/>
        <v>600000</v>
      </c>
      <c r="H40" s="12">
        <v>0</v>
      </c>
      <c r="I40" s="12">
        <f t="shared" si="5"/>
        <v>0</v>
      </c>
      <c r="J40" s="12">
        <f t="shared" si="6"/>
        <v>600000</v>
      </c>
      <c r="K40" s="12">
        <f t="shared" si="3"/>
        <v>600000</v>
      </c>
      <c r="L40" s="3">
        <v>1</v>
      </c>
      <c r="M40" s="16">
        <f t="shared" si="4"/>
        <v>600000</v>
      </c>
    </row>
    <row r="41" spans="1:13" ht="19.5">
      <c r="A41" s="11">
        <v>40</v>
      </c>
      <c r="B41" s="12" t="s">
        <v>111</v>
      </c>
      <c r="C41" s="12" t="s">
        <v>93</v>
      </c>
      <c r="D41" s="36">
        <v>500000</v>
      </c>
      <c r="E41" s="12">
        <v>0</v>
      </c>
      <c r="F41" s="12"/>
      <c r="G41" s="12">
        <f t="shared" si="2"/>
        <v>500000</v>
      </c>
      <c r="H41" s="12">
        <v>0</v>
      </c>
      <c r="I41" s="12">
        <f t="shared" si="5"/>
        <v>0</v>
      </c>
      <c r="J41" s="12">
        <f t="shared" si="6"/>
        <v>500000</v>
      </c>
      <c r="K41" s="12">
        <f t="shared" si="3"/>
        <v>500000</v>
      </c>
      <c r="L41" s="3">
        <v>1</v>
      </c>
      <c r="M41" s="16">
        <f t="shared" si="4"/>
        <v>500000</v>
      </c>
    </row>
    <row r="42" spans="1:13" ht="19.5">
      <c r="A42" s="11">
        <v>41</v>
      </c>
      <c r="B42" s="12" t="s">
        <v>197</v>
      </c>
      <c r="C42" s="12" t="s">
        <v>91</v>
      </c>
      <c r="D42" s="36">
        <v>1400000</v>
      </c>
      <c r="E42" s="12">
        <v>0</v>
      </c>
      <c r="F42" s="12"/>
      <c r="G42" s="12">
        <f t="shared" si="2"/>
        <v>1400000</v>
      </c>
      <c r="H42" s="12">
        <v>100</v>
      </c>
      <c r="I42" s="12">
        <f t="shared" si="5"/>
        <v>140000</v>
      </c>
      <c r="J42" s="12">
        <f t="shared" si="6"/>
        <v>1540000</v>
      </c>
      <c r="K42" s="12">
        <f t="shared" si="3"/>
        <v>1540000</v>
      </c>
      <c r="L42" s="3">
        <v>1</v>
      </c>
      <c r="M42" s="16">
        <f t="shared" si="4"/>
        <v>1540000</v>
      </c>
    </row>
    <row r="43" spans="1:13" ht="19.5">
      <c r="A43" s="11">
        <v>42</v>
      </c>
      <c r="B43" s="12" t="s">
        <v>112</v>
      </c>
      <c r="C43" s="12" t="s">
        <v>91</v>
      </c>
      <c r="D43" s="36">
        <v>1000000</v>
      </c>
      <c r="E43" s="12">
        <v>0</v>
      </c>
      <c r="F43" s="12"/>
      <c r="G43" s="12">
        <f t="shared" si="2"/>
        <v>1000000</v>
      </c>
      <c r="H43" s="12">
        <v>0</v>
      </c>
      <c r="I43" s="12">
        <f t="shared" si="5"/>
        <v>0</v>
      </c>
      <c r="J43" s="12">
        <f t="shared" si="6"/>
        <v>1000000</v>
      </c>
      <c r="K43" s="12">
        <f t="shared" si="3"/>
        <v>1000000</v>
      </c>
      <c r="L43" s="3">
        <v>1</v>
      </c>
      <c r="M43" s="16">
        <f t="shared" si="4"/>
        <v>1000000</v>
      </c>
    </row>
    <row r="44" spans="1:13" ht="19.5">
      <c r="A44" s="11">
        <v>43</v>
      </c>
      <c r="B44" s="12" t="s">
        <v>113</v>
      </c>
      <c r="C44" s="12" t="s">
        <v>91</v>
      </c>
      <c r="D44" s="36">
        <v>800000</v>
      </c>
      <c r="E44" s="12">
        <v>0</v>
      </c>
      <c r="F44" s="12"/>
      <c r="G44" s="12">
        <f t="shared" si="2"/>
        <v>800000</v>
      </c>
      <c r="H44" s="12">
        <v>0</v>
      </c>
      <c r="I44" s="12">
        <f t="shared" si="5"/>
        <v>0</v>
      </c>
      <c r="J44" s="12">
        <f t="shared" si="6"/>
        <v>800000</v>
      </c>
      <c r="K44" s="12">
        <f t="shared" si="3"/>
        <v>800000</v>
      </c>
      <c r="L44" s="3">
        <v>1</v>
      </c>
      <c r="M44" s="16">
        <f t="shared" si="4"/>
        <v>800000</v>
      </c>
    </row>
    <row r="45" spans="1:13" ht="19.5">
      <c r="A45" s="11">
        <v>44</v>
      </c>
      <c r="B45" s="12" t="s">
        <v>114</v>
      </c>
      <c r="C45" s="12" t="s">
        <v>91</v>
      </c>
      <c r="D45" s="36">
        <v>570000</v>
      </c>
      <c r="E45" s="12">
        <v>0</v>
      </c>
      <c r="F45" s="12"/>
      <c r="G45" s="12">
        <f t="shared" si="2"/>
        <v>570000</v>
      </c>
      <c r="H45" s="12">
        <v>0</v>
      </c>
      <c r="I45" s="12">
        <f t="shared" si="5"/>
        <v>0</v>
      </c>
      <c r="J45" s="12">
        <f t="shared" si="6"/>
        <v>570000</v>
      </c>
      <c r="K45" s="12">
        <f t="shared" si="3"/>
        <v>570000</v>
      </c>
      <c r="L45" s="3">
        <v>1</v>
      </c>
      <c r="M45" s="16">
        <f t="shared" si="4"/>
        <v>570000</v>
      </c>
    </row>
    <row r="46" spans="1:13" ht="19.5">
      <c r="A46" s="11">
        <v>45</v>
      </c>
      <c r="B46" s="12" t="s">
        <v>115</v>
      </c>
      <c r="C46" s="12" t="s">
        <v>91</v>
      </c>
      <c r="D46" s="36">
        <v>1500000</v>
      </c>
      <c r="E46" s="12">
        <v>0</v>
      </c>
      <c r="F46" s="12"/>
      <c r="G46" s="12">
        <f t="shared" si="2"/>
        <v>1500000</v>
      </c>
      <c r="H46" s="12">
        <v>0</v>
      </c>
      <c r="I46" s="12">
        <f t="shared" si="5"/>
        <v>0</v>
      </c>
      <c r="J46" s="12">
        <f t="shared" si="6"/>
        <v>1500000</v>
      </c>
      <c r="K46" s="12">
        <f t="shared" si="3"/>
        <v>1500000</v>
      </c>
      <c r="L46" s="3">
        <v>1</v>
      </c>
      <c r="M46" s="16">
        <f t="shared" si="4"/>
        <v>1500000</v>
      </c>
    </row>
    <row r="47" spans="1:13" ht="19.5">
      <c r="A47" s="11">
        <v>46</v>
      </c>
      <c r="B47" s="12" t="s">
        <v>116</v>
      </c>
      <c r="C47" s="12" t="s">
        <v>91</v>
      </c>
      <c r="D47" s="36">
        <v>650000</v>
      </c>
      <c r="E47" s="12">
        <v>0</v>
      </c>
      <c r="F47" s="12"/>
      <c r="G47" s="12">
        <f t="shared" si="2"/>
        <v>650000</v>
      </c>
      <c r="H47" s="12">
        <v>0</v>
      </c>
      <c r="I47" s="12">
        <f t="shared" si="5"/>
        <v>0</v>
      </c>
      <c r="J47" s="12">
        <f t="shared" si="6"/>
        <v>650000</v>
      </c>
      <c r="K47" s="12">
        <f t="shared" si="3"/>
        <v>650000</v>
      </c>
      <c r="L47" s="3">
        <v>1</v>
      </c>
      <c r="M47" s="16">
        <f t="shared" si="4"/>
        <v>650000</v>
      </c>
    </row>
    <row r="48" spans="1:13" ht="19.5">
      <c r="A48" s="11">
        <v>47</v>
      </c>
      <c r="B48" s="12" t="s">
        <v>117</v>
      </c>
      <c r="C48" s="12" t="s">
        <v>91</v>
      </c>
      <c r="D48" s="36">
        <v>800000</v>
      </c>
      <c r="E48" s="12">
        <v>0</v>
      </c>
      <c r="F48" s="12"/>
      <c r="G48" s="12">
        <f t="shared" si="2"/>
        <v>800000</v>
      </c>
      <c r="H48" s="12">
        <v>0</v>
      </c>
      <c r="I48" s="12">
        <f t="shared" si="5"/>
        <v>0</v>
      </c>
      <c r="J48" s="12">
        <f t="shared" si="6"/>
        <v>800000</v>
      </c>
      <c r="K48" s="12">
        <f t="shared" si="3"/>
        <v>800000</v>
      </c>
      <c r="L48" s="3">
        <v>1</v>
      </c>
      <c r="M48" s="16">
        <f t="shared" si="4"/>
        <v>800000</v>
      </c>
    </row>
    <row r="49" spans="1:13" ht="19.5">
      <c r="A49" s="11">
        <v>48</v>
      </c>
      <c r="B49" s="12" t="s">
        <v>118</v>
      </c>
      <c r="C49" s="12" t="s">
        <v>91</v>
      </c>
      <c r="D49" s="36">
        <v>1300000</v>
      </c>
      <c r="E49" s="12">
        <v>0</v>
      </c>
      <c r="F49" s="12"/>
      <c r="G49" s="12">
        <f t="shared" si="2"/>
        <v>1300000</v>
      </c>
      <c r="H49" s="12">
        <v>0</v>
      </c>
      <c r="I49" s="12">
        <f t="shared" si="5"/>
        <v>0</v>
      </c>
      <c r="J49" s="12">
        <f t="shared" si="6"/>
        <v>1300000</v>
      </c>
      <c r="K49" s="12">
        <f t="shared" si="3"/>
        <v>1300000</v>
      </c>
      <c r="L49" s="3">
        <v>1</v>
      </c>
      <c r="M49" s="16">
        <f t="shared" si="4"/>
        <v>1300000</v>
      </c>
    </row>
    <row r="50" spans="1:13" ht="19.5">
      <c r="A50" s="11">
        <v>49</v>
      </c>
      <c r="B50" s="12" t="s">
        <v>119</v>
      </c>
      <c r="C50" s="12" t="s">
        <v>91</v>
      </c>
      <c r="D50" s="36">
        <v>600000</v>
      </c>
      <c r="E50" s="12">
        <v>0</v>
      </c>
      <c r="F50" s="12"/>
      <c r="G50" s="12">
        <f t="shared" si="2"/>
        <v>600000</v>
      </c>
      <c r="H50" s="12">
        <v>0</v>
      </c>
      <c r="I50" s="12">
        <f t="shared" si="5"/>
        <v>0</v>
      </c>
      <c r="J50" s="12">
        <f t="shared" si="6"/>
        <v>600000</v>
      </c>
      <c r="K50" s="12">
        <f t="shared" si="3"/>
        <v>600000</v>
      </c>
      <c r="L50" s="3">
        <v>1</v>
      </c>
      <c r="M50" s="16">
        <f t="shared" si="4"/>
        <v>600000</v>
      </c>
    </row>
    <row r="51" spans="1:13" ht="19.5">
      <c r="A51" s="11">
        <v>50</v>
      </c>
      <c r="B51" s="12" t="s">
        <v>65</v>
      </c>
      <c r="C51" s="12" t="s">
        <v>91</v>
      </c>
      <c r="D51" s="36">
        <v>5000000</v>
      </c>
      <c r="E51" s="12">
        <v>0</v>
      </c>
      <c r="F51" s="12"/>
      <c r="G51" s="12">
        <f t="shared" si="2"/>
        <v>5000000</v>
      </c>
      <c r="H51" s="12">
        <v>0</v>
      </c>
      <c r="I51" s="12">
        <f t="shared" si="5"/>
        <v>0</v>
      </c>
      <c r="J51" s="12">
        <f t="shared" si="6"/>
        <v>5000000</v>
      </c>
      <c r="K51" s="12">
        <f t="shared" si="3"/>
        <v>5000000</v>
      </c>
      <c r="L51" s="3">
        <v>1</v>
      </c>
      <c r="M51" s="16">
        <f t="shared" si="4"/>
        <v>5000000</v>
      </c>
    </row>
    <row r="52" spans="1:13" ht="19.5">
      <c r="A52" s="11">
        <v>51</v>
      </c>
      <c r="B52" s="12" t="s">
        <v>120</v>
      </c>
      <c r="C52" s="12" t="s">
        <v>91</v>
      </c>
      <c r="D52" s="36">
        <v>1300000</v>
      </c>
      <c r="E52" s="12">
        <v>0</v>
      </c>
      <c r="F52" s="12"/>
      <c r="G52" s="12">
        <f t="shared" si="2"/>
        <v>1300000</v>
      </c>
      <c r="H52" s="12">
        <v>0</v>
      </c>
      <c r="I52" s="12">
        <f t="shared" si="5"/>
        <v>0</v>
      </c>
      <c r="J52" s="12">
        <f t="shared" si="6"/>
        <v>1300000</v>
      </c>
      <c r="K52" s="12">
        <f t="shared" si="3"/>
        <v>1300000</v>
      </c>
      <c r="L52" s="3">
        <v>1</v>
      </c>
      <c r="M52" s="16">
        <f t="shared" si="4"/>
        <v>1300000</v>
      </c>
    </row>
    <row r="53" spans="1:13" ht="19.5">
      <c r="A53" s="11">
        <v>52</v>
      </c>
      <c r="B53" s="12" t="s">
        <v>121</v>
      </c>
      <c r="C53" s="12" t="s">
        <v>67</v>
      </c>
      <c r="D53" s="36">
        <v>10000</v>
      </c>
      <c r="E53" s="12">
        <v>0</v>
      </c>
      <c r="F53" s="12"/>
      <c r="G53" s="12">
        <f t="shared" si="2"/>
        <v>10000</v>
      </c>
      <c r="H53" s="12">
        <v>0</v>
      </c>
      <c r="I53" s="12">
        <f t="shared" si="5"/>
        <v>0</v>
      </c>
      <c r="J53" s="12">
        <f t="shared" si="6"/>
        <v>10000</v>
      </c>
      <c r="K53" s="12">
        <f t="shared" si="3"/>
        <v>10000</v>
      </c>
      <c r="L53" s="3">
        <v>1</v>
      </c>
      <c r="M53" s="16">
        <f t="shared" si="4"/>
        <v>10000</v>
      </c>
    </row>
    <row r="54" spans="1:13" ht="19.5">
      <c r="A54" s="11">
        <v>53</v>
      </c>
      <c r="B54" s="12" t="s">
        <v>45</v>
      </c>
      <c r="C54" s="12" t="s">
        <v>91</v>
      </c>
      <c r="D54" s="36">
        <v>1400000</v>
      </c>
      <c r="E54" s="12">
        <v>0</v>
      </c>
      <c r="F54" s="12"/>
      <c r="G54" s="12">
        <f t="shared" si="2"/>
        <v>1400000</v>
      </c>
      <c r="H54" s="12">
        <v>0</v>
      </c>
      <c r="I54" s="12">
        <f t="shared" si="5"/>
        <v>0</v>
      </c>
      <c r="J54" s="12">
        <f t="shared" si="6"/>
        <v>1400000</v>
      </c>
      <c r="K54" s="12">
        <f t="shared" si="3"/>
        <v>1400000</v>
      </c>
      <c r="L54" s="3">
        <v>1</v>
      </c>
      <c r="M54" s="16">
        <f t="shared" si="4"/>
        <v>1400000</v>
      </c>
    </row>
    <row r="55" spans="1:13" ht="19.5">
      <c r="A55" s="11">
        <v>54</v>
      </c>
      <c r="B55" s="12" t="s">
        <v>122</v>
      </c>
      <c r="C55" s="12" t="s">
        <v>91</v>
      </c>
      <c r="D55" s="36">
        <v>3800000</v>
      </c>
      <c r="E55" s="12">
        <v>0</v>
      </c>
      <c r="F55" s="12"/>
      <c r="G55" s="12">
        <f t="shared" si="2"/>
        <v>3800000</v>
      </c>
      <c r="H55" s="12">
        <v>0</v>
      </c>
      <c r="I55" s="12">
        <f t="shared" si="5"/>
        <v>0</v>
      </c>
      <c r="J55" s="12">
        <f t="shared" si="6"/>
        <v>3800000</v>
      </c>
      <c r="K55" s="12">
        <f t="shared" si="3"/>
        <v>3800000</v>
      </c>
      <c r="L55" s="3">
        <v>1</v>
      </c>
      <c r="M55" s="16">
        <f t="shared" si="4"/>
        <v>3800000</v>
      </c>
    </row>
    <row r="56" spans="1:13" ht="19.5">
      <c r="A56" s="11">
        <v>55</v>
      </c>
      <c r="B56" s="12" t="s">
        <v>123</v>
      </c>
      <c r="C56" s="12" t="s">
        <v>91</v>
      </c>
      <c r="D56" s="36">
        <v>550000</v>
      </c>
      <c r="E56" s="12">
        <v>0</v>
      </c>
      <c r="F56" s="12"/>
      <c r="G56" s="12">
        <f t="shared" si="2"/>
        <v>550000</v>
      </c>
      <c r="H56" s="12">
        <v>0</v>
      </c>
      <c r="I56" s="12">
        <f t="shared" si="5"/>
        <v>0</v>
      </c>
      <c r="J56" s="12">
        <f t="shared" si="6"/>
        <v>550000</v>
      </c>
      <c r="K56" s="12">
        <f t="shared" si="3"/>
        <v>550000</v>
      </c>
      <c r="L56" s="3">
        <v>1</v>
      </c>
      <c r="M56" s="16">
        <f t="shared" si="4"/>
        <v>550000</v>
      </c>
    </row>
    <row r="57" spans="1:13" ht="19.5">
      <c r="A57" s="11">
        <v>56</v>
      </c>
      <c r="B57" s="12" t="s">
        <v>52</v>
      </c>
      <c r="C57" s="12" t="s">
        <v>91</v>
      </c>
      <c r="D57" s="36">
        <v>750000</v>
      </c>
      <c r="E57" s="12">
        <v>0</v>
      </c>
      <c r="F57" s="12"/>
      <c r="G57" s="12">
        <f t="shared" si="2"/>
        <v>750000</v>
      </c>
      <c r="H57" s="12">
        <v>0</v>
      </c>
      <c r="I57" s="12">
        <f t="shared" si="5"/>
        <v>0</v>
      </c>
      <c r="J57" s="12">
        <f t="shared" si="6"/>
        <v>750000</v>
      </c>
      <c r="K57" s="12">
        <f t="shared" si="3"/>
        <v>750000</v>
      </c>
      <c r="L57" s="3">
        <v>1</v>
      </c>
      <c r="M57" s="16">
        <f t="shared" si="4"/>
        <v>750000</v>
      </c>
    </row>
    <row r="58" spans="1:13" ht="19.5">
      <c r="A58" s="11">
        <v>57</v>
      </c>
      <c r="B58" s="12" t="s">
        <v>53</v>
      </c>
      <c r="C58" s="12" t="s">
        <v>91</v>
      </c>
      <c r="D58" s="36">
        <v>550000</v>
      </c>
      <c r="E58" s="12">
        <v>0</v>
      </c>
      <c r="F58" s="12"/>
      <c r="G58" s="12">
        <f t="shared" si="2"/>
        <v>550000</v>
      </c>
      <c r="H58" s="12">
        <v>0</v>
      </c>
      <c r="I58" s="12">
        <f t="shared" si="5"/>
        <v>0</v>
      </c>
      <c r="J58" s="12">
        <f t="shared" si="6"/>
        <v>550000</v>
      </c>
      <c r="K58" s="12">
        <f t="shared" si="3"/>
        <v>550000</v>
      </c>
      <c r="L58" s="3">
        <v>1</v>
      </c>
      <c r="M58" s="16">
        <f t="shared" si="4"/>
        <v>550000</v>
      </c>
    </row>
    <row r="59" spans="1:13" ht="19.5">
      <c r="A59" s="11">
        <v>58</v>
      </c>
      <c r="B59" s="12" t="s">
        <v>55</v>
      </c>
      <c r="C59" s="12" t="s">
        <v>91</v>
      </c>
      <c r="D59" s="36">
        <v>450000</v>
      </c>
      <c r="E59" s="12">
        <v>0</v>
      </c>
      <c r="F59" s="12"/>
      <c r="G59" s="12">
        <f t="shared" si="2"/>
        <v>450000</v>
      </c>
      <c r="H59" s="12">
        <v>0</v>
      </c>
      <c r="I59" s="12">
        <f t="shared" si="5"/>
        <v>0</v>
      </c>
      <c r="J59" s="12">
        <f t="shared" si="6"/>
        <v>450000</v>
      </c>
      <c r="K59" s="12">
        <f t="shared" si="3"/>
        <v>450000</v>
      </c>
      <c r="L59" s="3">
        <v>1</v>
      </c>
      <c r="M59" s="16">
        <f t="shared" si="4"/>
        <v>450000</v>
      </c>
    </row>
    <row r="60" spans="1:13" ht="19.5">
      <c r="A60" s="11">
        <v>59</v>
      </c>
      <c r="B60" s="12" t="s">
        <v>57</v>
      </c>
      <c r="C60" s="12" t="s">
        <v>91</v>
      </c>
      <c r="D60" s="36">
        <v>430000</v>
      </c>
      <c r="E60" s="12">
        <v>0</v>
      </c>
      <c r="F60" s="12"/>
      <c r="G60" s="12">
        <f t="shared" si="2"/>
        <v>430000</v>
      </c>
      <c r="H60" s="12">
        <v>0</v>
      </c>
      <c r="I60" s="12">
        <f t="shared" si="5"/>
        <v>0</v>
      </c>
      <c r="J60" s="12">
        <f t="shared" si="6"/>
        <v>430000</v>
      </c>
      <c r="K60" s="12">
        <f t="shared" si="3"/>
        <v>430000</v>
      </c>
      <c r="L60" s="3">
        <v>1</v>
      </c>
      <c r="M60" s="16">
        <f t="shared" si="4"/>
        <v>430000</v>
      </c>
    </row>
    <row r="61" spans="1:13" ht="19.5">
      <c r="A61" s="11">
        <v>60</v>
      </c>
      <c r="B61" s="12" t="s">
        <v>28</v>
      </c>
      <c r="C61" s="12" t="s">
        <v>91</v>
      </c>
      <c r="D61" s="36">
        <v>1500000</v>
      </c>
      <c r="E61" s="12">
        <v>0</v>
      </c>
      <c r="F61" s="12"/>
      <c r="G61" s="12">
        <f t="shared" si="2"/>
        <v>1500000</v>
      </c>
      <c r="H61" s="12">
        <v>0</v>
      </c>
      <c r="I61" s="12">
        <f t="shared" si="5"/>
        <v>0</v>
      </c>
      <c r="J61" s="12">
        <f t="shared" si="6"/>
        <v>1500000</v>
      </c>
      <c r="K61" s="12">
        <f t="shared" si="3"/>
        <v>1500000</v>
      </c>
      <c r="L61" s="3">
        <v>1</v>
      </c>
      <c r="M61" s="16">
        <f t="shared" si="4"/>
        <v>1500000</v>
      </c>
    </row>
    <row r="62" spans="1:13" ht="19.5">
      <c r="A62" s="11">
        <v>61</v>
      </c>
      <c r="B62" s="12" t="s">
        <v>124</v>
      </c>
      <c r="C62" s="12" t="s">
        <v>91</v>
      </c>
      <c r="D62" s="36">
        <v>2200000</v>
      </c>
      <c r="E62" s="12">
        <v>0</v>
      </c>
      <c r="F62" s="12"/>
      <c r="G62" s="12">
        <f t="shared" si="2"/>
        <v>2200000</v>
      </c>
      <c r="H62" s="12">
        <v>0</v>
      </c>
      <c r="I62" s="12">
        <f t="shared" si="5"/>
        <v>0</v>
      </c>
      <c r="J62" s="12">
        <f t="shared" si="6"/>
        <v>2200000</v>
      </c>
      <c r="K62" s="12">
        <f t="shared" si="3"/>
        <v>2200000</v>
      </c>
      <c r="L62" s="3">
        <v>1</v>
      </c>
      <c r="M62" s="16">
        <f t="shared" si="4"/>
        <v>2200000</v>
      </c>
    </row>
    <row r="63" spans="1:13" ht="19.5">
      <c r="A63" s="11">
        <v>62</v>
      </c>
      <c r="B63" s="12" t="s">
        <v>125</v>
      </c>
      <c r="C63" s="12" t="s">
        <v>91</v>
      </c>
      <c r="D63" s="36">
        <v>550000</v>
      </c>
      <c r="E63" s="12">
        <v>0</v>
      </c>
      <c r="F63" s="12"/>
      <c r="G63" s="12">
        <f t="shared" si="2"/>
        <v>550000</v>
      </c>
      <c r="H63" s="12">
        <v>0</v>
      </c>
      <c r="I63" s="12">
        <f t="shared" si="5"/>
        <v>0</v>
      </c>
      <c r="J63" s="12">
        <f t="shared" si="6"/>
        <v>550000</v>
      </c>
      <c r="K63" s="12">
        <f t="shared" si="3"/>
        <v>550000</v>
      </c>
      <c r="L63" s="3">
        <v>1</v>
      </c>
      <c r="M63" s="16">
        <f t="shared" si="4"/>
        <v>550000</v>
      </c>
    </row>
    <row r="64" spans="1:13" ht="19.5">
      <c r="A64" s="11">
        <v>63</v>
      </c>
      <c r="B64" s="12" t="s">
        <v>192</v>
      </c>
      <c r="C64" s="12" t="s">
        <v>91</v>
      </c>
      <c r="D64" s="36">
        <v>150000</v>
      </c>
      <c r="E64" s="12">
        <v>0</v>
      </c>
      <c r="F64" s="12"/>
      <c r="G64" s="12">
        <f t="shared" si="2"/>
        <v>150000</v>
      </c>
      <c r="H64" s="12">
        <v>156.6</v>
      </c>
      <c r="I64" s="12">
        <f t="shared" si="5"/>
        <v>23490</v>
      </c>
      <c r="J64" s="12">
        <f t="shared" si="6"/>
        <v>173490</v>
      </c>
      <c r="K64" s="12">
        <f t="shared" si="3"/>
        <v>173490</v>
      </c>
      <c r="L64" s="3">
        <v>1</v>
      </c>
      <c r="M64" s="16">
        <f t="shared" si="4"/>
        <v>173490</v>
      </c>
    </row>
    <row r="65" spans="1:13" ht="19.5">
      <c r="A65" s="11">
        <v>64</v>
      </c>
      <c r="B65" s="12" t="s">
        <v>126</v>
      </c>
      <c r="C65" s="12" t="s">
        <v>91</v>
      </c>
      <c r="D65" s="36">
        <v>1500000</v>
      </c>
      <c r="E65" s="12">
        <v>0</v>
      </c>
      <c r="F65" s="12"/>
      <c r="G65" s="12">
        <f t="shared" si="2"/>
        <v>1500000</v>
      </c>
      <c r="H65" s="12">
        <v>0</v>
      </c>
      <c r="I65" s="12">
        <f t="shared" si="5"/>
        <v>0</v>
      </c>
      <c r="J65" s="12">
        <f t="shared" si="6"/>
        <v>1500000</v>
      </c>
      <c r="K65" s="12">
        <f t="shared" si="3"/>
        <v>1500000</v>
      </c>
      <c r="L65" s="3">
        <v>1</v>
      </c>
      <c r="M65" s="16">
        <f t="shared" si="4"/>
        <v>1500000</v>
      </c>
    </row>
    <row r="66" spans="1:13" ht="19.5">
      <c r="A66" s="11">
        <v>65</v>
      </c>
      <c r="B66" s="12" t="s">
        <v>127</v>
      </c>
      <c r="C66" s="12" t="s">
        <v>91</v>
      </c>
      <c r="D66" s="36">
        <v>900000</v>
      </c>
      <c r="E66" s="12">
        <v>0</v>
      </c>
      <c r="F66" s="12"/>
      <c r="G66" s="12">
        <f t="shared" si="2"/>
        <v>900000</v>
      </c>
      <c r="H66" s="12">
        <v>0</v>
      </c>
      <c r="I66" s="12">
        <f t="shared" ref="I66:I97" si="7">(H66*G66)/1000</f>
        <v>0</v>
      </c>
      <c r="J66" s="12">
        <f t="shared" ref="J66:J97" si="8">I66+G66</f>
        <v>900000</v>
      </c>
      <c r="K66" s="12">
        <f t="shared" si="3"/>
        <v>900000</v>
      </c>
      <c r="L66" s="3">
        <v>1</v>
      </c>
      <c r="M66" s="16">
        <f t="shared" si="4"/>
        <v>900000</v>
      </c>
    </row>
    <row r="67" spans="1:13" ht="19.5">
      <c r="A67" s="11">
        <v>66</v>
      </c>
      <c r="B67" s="12" t="s">
        <v>198</v>
      </c>
      <c r="C67" s="12" t="s">
        <v>91</v>
      </c>
      <c r="D67" s="36">
        <v>200000</v>
      </c>
      <c r="E67" s="12">
        <v>0</v>
      </c>
      <c r="F67" s="12"/>
      <c r="G67" s="12">
        <f t="shared" ref="G67:G130" si="9">D67</f>
        <v>200000</v>
      </c>
      <c r="H67" s="12">
        <v>80.400000000000006</v>
      </c>
      <c r="I67" s="12">
        <f t="shared" si="7"/>
        <v>16080.000000000002</v>
      </c>
      <c r="J67" s="12">
        <f t="shared" si="8"/>
        <v>216080</v>
      </c>
      <c r="K67" s="12">
        <f t="shared" ref="K67:K135" si="10">ROUNDUP(J67,0)</f>
        <v>216080</v>
      </c>
      <c r="L67" s="3">
        <v>1</v>
      </c>
      <c r="M67" s="16">
        <f t="shared" ref="M67:M135" si="11">K67*L67</f>
        <v>216080</v>
      </c>
    </row>
    <row r="68" spans="1:13" ht="19.5">
      <c r="A68" s="11">
        <v>67</v>
      </c>
      <c r="B68" s="12" t="s">
        <v>128</v>
      </c>
      <c r="C68" s="12" t="s">
        <v>91</v>
      </c>
      <c r="D68" s="36">
        <v>4400000</v>
      </c>
      <c r="E68" s="12">
        <v>0</v>
      </c>
      <c r="F68" s="12"/>
      <c r="G68" s="12">
        <f t="shared" si="9"/>
        <v>4400000</v>
      </c>
      <c r="H68" s="12">
        <v>0</v>
      </c>
      <c r="I68" s="12">
        <f t="shared" si="7"/>
        <v>0</v>
      </c>
      <c r="J68" s="12">
        <f t="shared" si="8"/>
        <v>4400000</v>
      </c>
      <c r="K68" s="12">
        <f t="shared" si="10"/>
        <v>4400000</v>
      </c>
      <c r="L68" s="3">
        <v>1</v>
      </c>
      <c r="M68" s="16">
        <f t="shared" si="11"/>
        <v>4400000</v>
      </c>
    </row>
    <row r="69" spans="1:13" ht="19.5">
      <c r="A69" s="11">
        <v>68</v>
      </c>
      <c r="B69" s="12" t="s">
        <v>129</v>
      </c>
      <c r="C69" s="12" t="s">
        <v>67</v>
      </c>
      <c r="D69" s="36">
        <v>60000</v>
      </c>
      <c r="E69" s="12">
        <v>0</v>
      </c>
      <c r="F69" s="12"/>
      <c r="G69" s="12">
        <f t="shared" si="9"/>
        <v>60000</v>
      </c>
      <c r="H69" s="12">
        <v>0</v>
      </c>
      <c r="I69" s="12">
        <f t="shared" si="7"/>
        <v>0</v>
      </c>
      <c r="J69" s="12">
        <f t="shared" si="8"/>
        <v>60000</v>
      </c>
      <c r="K69" s="12">
        <f t="shared" si="10"/>
        <v>60000</v>
      </c>
      <c r="L69" s="3">
        <v>1</v>
      </c>
      <c r="M69" s="16">
        <f t="shared" si="11"/>
        <v>60000</v>
      </c>
    </row>
    <row r="70" spans="1:13" ht="19.5">
      <c r="A70" s="11">
        <v>69</v>
      </c>
      <c r="B70" s="12" t="s">
        <v>199</v>
      </c>
      <c r="C70" s="12" t="s">
        <v>91</v>
      </c>
      <c r="D70" s="36">
        <v>600000</v>
      </c>
      <c r="E70" s="12">
        <v>0</v>
      </c>
      <c r="F70" s="12"/>
      <c r="G70" s="12">
        <f t="shared" si="9"/>
        <v>600000</v>
      </c>
      <c r="H70" s="12">
        <v>0</v>
      </c>
      <c r="I70" s="12">
        <f t="shared" si="7"/>
        <v>0</v>
      </c>
      <c r="J70" s="12">
        <f t="shared" si="8"/>
        <v>600000</v>
      </c>
      <c r="K70" s="12">
        <f t="shared" si="10"/>
        <v>600000</v>
      </c>
      <c r="L70" s="3">
        <v>1</v>
      </c>
      <c r="M70" s="16">
        <f t="shared" si="11"/>
        <v>600000</v>
      </c>
    </row>
    <row r="71" spans="1:13" ht="19.5">
      <c r="A71" s="11">
        <v>70</v>
      </c>
      <c r="B71" s="12" t="s">
        <v>130</v>
      </c>
      <c r="C71" s="12" t="s">
        <v>131</v>
      </c>
      <c r="D71" s="36">
        <v>100000</v>
      </c>
      <c r="E71" s="12">
        <v>0</v>
      </c>
      <c r="F71" s="12"/>
      <c r="G71" s="12">
        <f t="shared" si="9"/>
        <v>100000</v>
      </c>
      <c r="H71" s="12">
        <v>0</v>
      </c>
      <c r="I71" s="12">
        <f t="shared" si="7"/>
        <v>0</v>
      </c>
      <c r="J71" s="12">
        <f t="shared" si="8"/>
        <v>100000</v>
      </c>
      <c r="K71" s="12">
        <f t="shared" si="10"/>
        <v>100000</v>
      </c>
      <c r="L71" s="3">
        <v>1</v>
      </c>
      <c r="M71" s="16">
        <f t="shared" si="11"/>
        <v>100000</v>
      </c>
    </row>
    <row r="72" spans="1:13" ht="19.5">
      <c r="A72" s="11">
        <v>71</v>
      </c>
      <c r="B72" s="12" t="s">
        <v>200</v>
      </c>
      <c r="C72" s="12" t="s">
        <v>93</v>
      </c>
      <c r="D72" s="36">
        <v>300000</v>
      </c>
      <c r="E72" s="12">
        <v>0</v>
      </c>
      <c r="F72" s="12"/>
      <c r="G72" s="12">
        <f t="shared" si="9"/>
        <v>300000</v>
      </c>
      <c r="H72" s="12">
        <v>0</v>
      </c>
      <c r="I72" s="12">
        <f t="shared" si="7"/>
        <v>0</v>
      </c>
      <c r="J72" s="12">
        <f t="shared" si="8"/>
        <v>300000</v>
      </c>
      <c r="K72" s="12">
        <f t="shared" si="10"/>
        <v>300000</v>
      </c>
      <c r="L72" s="3">
        <v>1</v>
      </c>
      <c r="M72" s="16">
        <f t="shared" si="11"/>
        <v>300000</v>
      </c>
    </row>
    <row r="73" spans="1:13" ht="19.5">
      <c r="A73" s="11">
        <v>72</v>
      </c>
      <c r="B73" s="12" t="s">
        <v>132</v>
      </c>
      <c r="C73" s="12" t="s">
        <v>67</v>
      </c>
      <c r="D73" s="36">
        <v>50000</v>
      </c>
      <c r="E73" s="12">
        <v>0</v>
      </c>
      <c r="F73" s="12"/>
      <c r="G73" s="12">
        <f t="shared" si="9"/>
        <v>50000</v>
      </c>
      <c r="H73" s="12">
        <v>0</v>
      </c>
      <c r="I73" s="12">
        <f t="shared" si="7"/>
        <v>0</v>
      </c>
      <c r="J73" s="12">
        <f t="shared" si="8"/>
        <v>50000</v>
      </c>
      <c r="K73" s="12">
        <f t="shared" si="10"/>
        <v>50000</v>
      </c>
      <c r="L73" s="3">
        <v>1</v>
      </c>
      <c r="M73" s="16">
        <f t="shared" si="11"/>
        <v>50000</v>
      </c>
    </row>
    <row r="74" spans="1:13" ht="19.5">
      <c r="A74" s="11">
        <v>73</v>
      </c>
      <c r="B74" s="12" t="s">
        <v>133</v>
      </c>
      <c r="C74" s="12" t="s">
        <v>91</v>
      </c>
      <c r="D74" s="36">
        <v>9000000</v>
      </c>
      <c r="E74" s="12">
        <v>0</v>
      </c>
      <c r="F74" s="12"/>
      <c r="G74" s="12">
        <f t="shared" si="9"/>
        <v>9000000</v>
      </c>
      <c r="H74" s="12">
        <v>0</v>
      </c>
      <c r="I74" s="12">
        <f t="shared" si="7"/>
        <v>0</v>
      </c>
      <c r="J74" s="12">
        <f t="shared" si="8"/>
        <v>9000000</v>
      </c>
      <c r="K74" s="12">
        <f t="shared" si="10"/>
        <v>9000000</v>
      </c>
      <c r="L74" s="3">
        <v>1</v>
      </c>
      <c r="M74" s="16">
        <f t="shared" si="11"/>
        <v>9000000</v>
      </c>
    </row>
    <row r="75" spans="1:13" ht="19.5">
      <c r="A75" s="11">
        <v>74</v>
      </c>
      <c r="B75" s="12" t="s">
        <v>134</v>
      </c>
      <c r="C75" s="12" t="s">
        <v>91</v>
      </c>
      <c r="D75" s="36">
        <v>460000</v>
      </c>
      <c r="E75" s="12">
        <v>0</v>
      </c>
      <c r="F75" s="12"/>
      <c r="G75" s="12">
        <f t="shared" si="9"/>
        <v>460000</v>
      </c>
      <c r="H75" s="12">
        <v>0</v>
      </c>
      <c r="I75" s="12">
        <f t="shared" si="7"/>
        <v>0</v>
      </c>
      <c r="J75" s="12">
        <f t="shared" si="8"/>
        <v>460000</v>
      </c>
      <c r="K75" s="12">
        <f t="shared" si="10"/>
        <v>460000</v>
      </c>
      <c r="L75" s="3">
        <v>1</v>
      </c>
      <c r="M75" s="16">
        <f t="shared" si="11"/>
        <v>460000</v>
      </c>
    </row>
    <row r="76" spans="1:13" ht="19.5">
      <c r="A76" s="11">
        <v>75</v>
      </c>
      <c r="B76" s="12" t="s">
        <v>135</v>
      </c>
      <c r="C76" s="12" t="s">
        <v>67</v>
      </c>
      <c r="D76" s="36">
        <v>150000</v>
      </c>
      <c r="E76" s="12">
        <v>0</v>
      </c>
      <c r="F76" s="12"/>
      <c r="G76" s="12">
        <f t="shared" si="9"/>
        <v>150000</v>
      </c>
      <c r="H76" s="12">
        <v>0</v>
      </c>
      <c r="I76" s="12">
        <f t="shared" si="7"/>
        <v>0</v>
      </c>
      <c r="J76" s="12">
        <f t="shared" si="8"/>
        <v>150000</v>
      </c>
      <c r="K76" s="12">
        <f t="shared" si="10"/>
        <v>150000</v>
      </c>
      <c r="L76" s="3">
        <v>1</v>
      </c>
      <c r="M76" s="16">
        <f t="shared" si="11"/>
        <v>150000</v>
      </c>
    </row>
    <row r="77" spans="1:13" ht="19.5">
      <c r="A77" s="11">
        <v>76</v>
      </c>
      <c r="B77" s="12" t="s">
        <v>136</v>
      </c>
      <c r="C77" s="12">
        <f>'مواد اولیه '!A125</f>
        <v>124</v>
      </c>
      <c r="D77" s="36">
        <v>500000</v>
      </c>
      <c r="E77" s="12">
        <v>0</v>
      </c>
      <c r="F77" s="12"/>
      <c r="G77" s="12">
        <f t="shared" si="9"/>
        <v>500000</v>
      </c>
      <c r="H77" s="12">
        <v>0</v>
      </c>
      <c r="I77" s="12">
        <f t="shared" si="7"/>
        <v>0</v>
      </c>
      <c r="J77" s="12">
        <f t="shared" si="8"/>
        <v>500000</v>
      </c>
      <c r="K77" s="12">
        <f t="shared" si="10"/>
        <v>500000</v>
      </c>
      <c r="L77" s="3">
        <v>1</v>
      </c>
      <c r="M77" s="16">
        <f t="shared" si="11"/>
        <v>500000</v>
      </c>
    </row>
    <row r="78" spans="1:13" ht="19.5">
      <c r="A78" s="11">
        <v>77</v>
      </c>
      <c r="B78" s="12" t="s">
        <v>76</v>
      </c>
      <c r="C78" s="12" t="s">
        <v>93</v>
      </c>
      <c r="D78" s="36">
        <v>1500000</v>
      </c>
      <c r="E78" s="12">
        <v>0</v>
      </c>
      <c r="F78" s="12"/>
      <c r="G78" s="12">
        <f t="shared" si="9"/>
        <v>1500000</v>
      </c>
      <c r="H78" s="12">
        <v>0</v>
      </c>
      <c r="I78" s="12">
        <f t="shared" si="7"/>
        <v>0</v>
      </c>
      <c r="J78" s="12">
        <f t="shared" si="8"/>
        <v>1500000</v>
      </c>
      <c r="K78" s="12">
        <f t="shared" si="10"/>
        <v>1500000</v>
      </c>
      <c r="L78" s="3">
        <v>1</v>
      </c>
      <c r="M78" s="16">
        <f t="shared" si="11"/>
        <v>1500000</v>
      </c>
    </row>
    <row r="79" spans="1:13" ht="19.5">
      <c r="A79" s="11">
        <v>78</v>
      </c>
      <c r="B79" s="12" t="s">
        <v>80</v>
      </c>
      <c r="C79" s="12" t="s">
        <v>93</v>
      </c>
      <c r="D79" s="36">
        <v>1500000</v>
      </c>
      <c r="E79" s="12">
        <v>0</v>
      </c>
      <c r="F79" s="12"/>
      <c r="G79" s="12">
        <f t="shared" si="9"/>
        <v>1500000</v>
      </c>
      <c r="H79" s="12">
        <v>0</v>
      </c>
      <c r="I79" s="12">
        <f t="shared" si="7"/>
        <v>0</v>
      </c>
      <c r="J79" s="12">
        <f t="shared" si="8"/>
        <v>1500000</v>
      </c>
      <c r="K79" s="12">
        <f t="shared" si="10"/>
        <v>1500000</v>
      </c>
      <c r="L79" s="3">
        <v>1</v>
      </c>
      <c r="M79" s="16">
        <f t="shared" si="11"/>
        <v>1500000</v>
      </c>
    </row>
    <row r="80" spans="1:13" ht="19.5">
      <c r="A80" s="11">
        <v>79</v>
      </c>
      <c r="B80" s="12" t="s">
        <v>137</v>
      </c>
      <c r="C80" s="12" t="s">
        <v>91</v>
      </c>
      <c r="D80" s="36">
        <v>3000000</v>
      </c>
      <c r="E80" s="12">
        <v>0</v>
      </c>
      <c r="F80" s="12"/>
      <c r="G80" s="12">
        <f t="shared" si="9"/>
        <v>3000000</v>
      </c>
      <c r="H80" s="12">
        <v>0</v>
      </c>
      <c r="I80" s="12">
        <f t="shared" si="7"/>
        <v>0</v>
      </c>
      <c r="J80" s="12">
        <f t="shared" si="8"/>
        <v>3000000</v>
      </c>
      <c r="K80" s="12">
        <f t="shared" si="10"/>
        <v>3000000</v>
      </c>
      <c r="L80" s="3">
        <v>1</v>
      </c>
      <c r="M80" s="16">
        <f t="shared" si="11"/>
        <v>3000000</v>
      </c>
    </row>
    <row r="81" spans="1:13" ht="19.5">
      <c r="A81" s="11">
        <v>80</v>
      </c>
      <c r="B81" s="12" t="s">
        <v>138</v>
      </c>
      <c r="C81" s="12" t="s">
        <v>91</v>
      </c>
      <c r="D81" s="36">
        <v>1500000</v>
      </c>
      <c r="E81" s="12">
        <v>0</v>
      </c>
      <c r="F81" s="12"/>
      <c r="G81" s="12">
        <f t="shared" si="9"/>
        <v>1500000</v>
      </c>
      <c r="H81" s="12">
        <v>0</v>
      </c>
      <c r="I81" s="12">
        <f t="shared" si="7"/>
        <v>0</v>
      </c>
      <c r="J81" s="12">
        <f t="shared" si="8"/>
        <v>1500000</v>
      </c>
      <c r="K81" s="12">
        <f t="shared" si="10"/>
        <v>1500000</v>
      </c>
      <c r="L81" s="3">
        <v>1</v>
      </c>
      <c r="M81" s="16">
        <f t="shared" si="11"/>
        <v>1500000</v>
      </c>
    </row>
    <row r="82" spans="1:13" ht="19.5">
      <c r="A82" s="11">
        <v>81</v>
      </c>
      <c r="B82" s="12" t="s">
        <v>81</v>
      </c>
      <c r="C82" s="12" t="s">
        <v>91</v>
      </c>
      <c r="D82" s="36">
        <v>4000000</v>
      </c>
      <c r="E82" s="12">
        <v>0</v>
      </c>
      <c r="F82" s="12"/>
      <c r="G82" s="12">
        <f t="shared" si="9"/>
        <v>4000000</v>
      </c>
      <c r="H82" s="12">
        <v>0</v>
      </c>
      <c r="I82" s="12">
        <f t="shared" si="7"/>
        <v>0</v>
      </c>
      <c r="J82" s="12">
        <f t="shared" si="8"/>
        <v>4000000</v>
      </c>
      <c r="K82" s="12">
        <f t="shared" si="10"/>
        <v>4000000</v>
      </c>
      <c r="L82" s="3">
        <v>1</v>
      </c>
      <c r="M82" s="16">
        <f t="shared" si="11"/>
        <v>4000000</v>
      </c>
    </row>
    <row r="83" spans="1:13" ht="19.5">
      <c r="A83" s="11">
        <v>82</v>
      </c>
      <c r="B83" s="12" t="s">
        <v>296</v>
      </c>
      <c r="C83" s="12" t="s">
        <v>67</v>
      </c>
      <c r="D83" s="36">
        <v>250000</v>
      </c>
      <c r="E83" s="12">
        <v>0</v>
      </c>
      <c r="F83" s="12"/>
      <c r="G83" s="12">
        <f t="shared" si="9"/>
        <v>250000</v>
      </c>
      <c r="H83" s="12">
        <v>0</v>
      </c>
      <c r="I83" s="12">
        <f t="shared" si="7"/>
        <v>0</v>
      </c>
      <c r="J83" s="12">
        <f t="shared" si="8"/>
        <v>250000</v>
      </c>
      <c r="K83" s="12">
        <f t="shared" si="10"/>
        <v>250000</v>
      </c>
      <c r="L83" s="3">
        <v>1</v>
      </c>
      <c r="M83" s="16">
        <f t="shared" si="11"/>
        <v>250000</v>
      </c>
    </row>
    <row r="84" spans="1:13" ht="19.5">
      <c r="A84" s="11">
        <v>83</v>
      </c>
      <c r="B84" s="12" t="s">
        <v>139</v>
      </c>
      <c r="C84" s="12" t="s">
        <v>67</v>
      </c>
      <c r="D84" s="36">
        <v>60000</v>
      </c>
      <c r="E84" s="12">
        <v>0</v>
      </c>
      <c r="F84" s="12"/>
      <c r="G84" s="12">
        <f t="shared" si="9"/>
        <v>60000</v>
      </c>
      <c r="H84" s="12">
        <v>0</v>
      </c>
      <c r="I84" s="12">
        <f t="shared" si="7"/>
        <v>0</v>
      </c>
      <c r="J84" s="12">
        <f t="shared" si="8"/>
        <v>60000</v>
      </c>
      <c r="K84" s="12">
        <f t="shared" si="10"/>
        <v>60000</v>
      </c>
      <c r="L84" s="3">
        <v>1</v>
      </c>
      <c r="M84" s="16">
        <f t="shared" si="11"/>
        <v>60000</v>
      </c>
    </row>
    <row r="85" spans="1:13" ht="19.5">
      <c r="A85" s="11">
        <v>84</v>
      </c>
      <c r="B85" s="12" t="s">
        <v>219</v>
      </c>
      <c r="C85" s="12" t="s">
        <v>67</v>
      </c>
      <c r="D85" s="36">
        <v>205000</v>
      </c>
      <c r="E85" s="12">
        <v>0</v>
      </c>
      <c r="F85" s="12"/>
      <c r="G85" s="12">
        <f t="shared" si="9"/>
        <v>205000</v>
      </c>
      <c r="H85" s="12">
        <v>0</v>
      </c>
      <c r="I85" s="12">
        <f t="shared" si="7"/>
        <v>0</v>
      </c>
      <c r="J85" s="12">
        <f t="shared" si="8"/>
        <v>205000</v>
      </c>
      <c r="K85" s="12">
        <f t="shared" si="10"/>
        <v>205000</v>
      </c>
      <c r="L85" s="3">
        <v>1</v>
      </c>
      <c r="M85" s="16">
        <f t="shared" si="11"/>
        <v>205000</v>
      </c>
    </row>
    <row r="86" spans="1:13" ht="19.5">
      <c r="A86" s="11">
        <v>85</v>
      </c>
      <c r="B86" s="12" t="s">
        <v>220</v>
      </c>
      <c r="C86" s="12" t="s">
        <v>67</v>
      </c>
      <c r="D86" s="36">
        <v>290000</v>
      </c>
      <c r="E86" s="12">
        <v>0</v>
      </c>
      <c r="F86" s="12"/>
      <c r="G86" s="12">
        <f t="shared" si="9"/>
        <v>290000</v>
      </c>
      <c r="H86" s="12">
        <v>0</v>
      </c>
      <c r="I86" s="12">
        <f t="shared" si="7"/>
        <v>0</v>
      </c>
      <c r="J86" s="12">
        <f t="shared" si="8"/>
        <v>290000</v>
      </c>
      <c r="K86" s="12">
        <f t="shared" si="10"/>
        <v>290000</v>
      </c>
      <c r="L86" s="3">
        <v>1</v>
      </c>
      <c r="M86" s="16">
        <f t="shared" si="11"/>
        <v>290000</v>
      </c>
    </row>
    <row r="87" spans="1:13" ht="19.5">
      <c r="A87" s="11">
        <v>86</v>
      </c>
      <c r="B87" s="12" t="s">
        <v>140</v>
      </c>
      <c r="C87" s="12" t="s">
        <v>67</v>
      </c>
      <c r="D87" s="36">
        <v>150000</v>
      </c>
      <c r="E87" s="12">
        <v>0</v>
      </c>
      <c r="F87" s="12"/>
      <c r="G87" s="12">
        <f t="shared" si="9"/>
        <v>150000</v>
      </c>
      <c r="H87" s="12">
        <v>0</v>
      </c>
      <c r="I87" s="12">
        <f t="shared" si="7"/>
        <v>0</v>
      </c>
      <c r="J87" s="12">
        <f t="shared" si="8"/>
        <v>150000</v>
      </c>
      <c r="K87" s="12">
        <f t="shared" si="10"/>
        <v>150000</v>
      </c>
      <c r="L87" s="3">
        <v>1</v>
      </c>
      <c r="M87" s="16">
        <f t="shared" si="11"/>
        <v>150000</v>
      </c>
    </row>
    <row r="88" spans="1:13" ht="19.5">
      <c r="A88" s="11">
        <v>87</v>
      </c>
      <c r="B88" s="12" t="s">
        <v>221</v>
      </c>
      <c r="C88" s="12" t="s">
        <v>67</v>
      </c>
      <c r="D88" s="36">
        <v>200000</v>
      </c>
      <c r="E88" s="12">
        <v>0</v>
      </c>
      <c r="F88" s="12"/>
      <c r="G88" s="12">
        <f t="shared" si="9"/>
        <v>200000</v>
      </c>
      <c r="H88" s="12">
        <v>0</v>
      </c>
      <c r="I88" s="12">
        <f t="shared" si="7"/>
        <v>0</v>
      </c>
      <c r="J88" s="12">
        <f t="shared" si="8"/>
        <v>200000</v>
      </c>
      <c r="K88" s="12">
        <f t="shared" si="10"/>
        <v>200000</v>
      </c>
      <c r="L88" s="3">
        <v>1</v>
      </c>
      <c r="M88" s="16">
        <f t="shared" si="11"/>
        <v>200000</v>
      </c>
    </row>
    <row r="89" spans="1:13" ht="19.5">
      <c r="A89" s="11">
        <v>88</v>
      </c>
      <c r="B89" s="12" t="s">
        <v>294</v>
      </c>
      <c r="C89" s="12" t="s">
        <v>67</v>
      </c>
      <c r="D89" s="36">
        <v>80000</v>
      </c>
      <c r="E89" s="12">
        <v>0</v>
      </c>
      <c r="F89" s="12"/>
      <c r="G89" s="12">
        <f t="shared" si="9"/>
        <v>80000</v>
      </c>
      <c r="H89" s="12">
        <v>0</v>
      </c>
      <c r="I89" s="12">
        <f t="shared" si="7"/>
        <v>0</v>
      </c>
      <c r="J89" s="12">
        <f t="shared" si="8"/>
        <v>80000</v>
      </c>
      <c r="K89" s="12">
        <f t="shared" si="10"/>
        <v>80000</v>
      </c>
      <c r="L89" s="3">
        <v>1</v>
      </c>
      <c r="M89" s="16">
        <f t="shared" si="11"/>
        <v>80000</v>
      </c>
    </row>
    <row r="90" spans="1:13" ht="19.5">
      <c r="A90" s="11">
        <v>89</v>
      </c>
      <c r="B90" s="12" t="s">
        <v>141</v>
      </c>
      <c r="C90" s="12" t="s">
        <v>91</v>
      </c>
      <c r="D90" s="36">
        <v>1400000</v>
      </c>
      <c r="E90" s="12">
        <v>0</v>
      </c>
      <c r="F90" s="12"/>
      <c r="G90" s="12">
        <f t="shared" si="9"/>
        <v>1400000</v>
      </c>
      <c r="H90" s="12">
        <v>0</v>
      </c>
      <c r="I90" s="12">
        <f t="shared" si="7"/>
        <v>0</v>
      </c>
      <c r="J90" s="12">
        <f t="shared" si="8"/>
        <v>1400000</v>
      </c>
      <c r="K90" s="12">
        <f t="shared" si="10"/>
        <v>1400000</v>
      </c>
      <c r="L90" s="3">
        <v>1</v>
      </c>
      <c r="M90" s="16">
        <f t="shared" si="11"/>
        <v>1400000</v>
      </c>
    </row>
    <row r="91" spans="1:13" ht="19.5">
      <c r="A91" s="11">
        <v>90</v>
      </c>
      <c r="B91" s="12" t="s">
        <v>142</v>
      </c>
      <c r="C91" s="12" t="s">
        <v>67</v>
      </c>
      <c r="D91" s="36">
        <v>120000</v>
      </c>
      <c r="E91" s="12">
        <v>0</v>
      </c>
      <c r="F91" s="12"/>
      <c r="G91" s="12">
        <f t="shared" si="9"/>
        <v>120000</v>
      </c>
      <c r="H91" s="12">
        <v>0</v>
      </c>
      <c r="I91" s="12">
        <f t="shared" si="7"/>
        <v>0</v>
      </c>
      <c r="J91" s="12">
        <f t="shared" si="8"/>
        <v>120000</v>
      </c>
      <c r="K91" s="12">
        <f t="shared" si="10"/>
        <v>120000</v>
      </c>
      <c r="L91" s="3">
        <v>1</v>
      </c>
      <c r="M91" s="16">
        <f t="shared" si="11"/>
        <v>120000</v>
      </c>
    </row>
    <row r="92" spans="1:13" ht="19.5">
      <c r="A92" s="11">
        <v>91</v>
      </c>
      <c r="B92" s="12" t="s">
        <v>143</v>
      </c>
      <c r="C92" s="12" t="s">
        <v>67</v>
      </c>
      <c r="D92" s="36">
        <v>15000</v>
      </c>
      <c r="E92" s="12">
        <v>0</v>
      </c>
      <c r="F92" s="12"/>
      <c r="G92" s="12">
        <f t="shared" si="9"/>
        <v>15000</v>
      </c>
      <c r="H92" s="12">
        <v>0</v>
      </c>
      <c r="I92" s="12">
        <f t="shared" si="7"/>
        <v>0</v>
      </c>
      <c r="J92" s="12">
        <f t="shared" si="8"/>
        <v>15000</v>
      </c>
      <c r="K92" s="12">
        <f t="shared" si="10"/>
        <v>15000</v>
      </c>
      <c r="L92" s="3">
        <v>1</v>
      </c>
      <c r="M92" s="16">
        <f t="shared" si="11"/>
        <v>15000</v>
      </c>
    </row>
    <row r="93" spans="1:13" ht="19.5">
      <c r="A93" s="11">
        <v>92</v>
      </c>
      <c r="B93" s="12" t="s">
        <v>222</v>
      </c>
      <c r="C93" s="12" t="s">
        <v>180</v>
      </c>
      <c r="D93" s="36">
        <v>90000</v>
      </c>
      <c r="E93" s="12">
        <v>0</v>
      </c>
      <c r="F93" s="12"/>
      <c r="G93" s="12">
        <f t="shared" si="9"/>
        <v>90000</v>
      </c>
      <c r="H93" s="12">
        <v>0</v>
      </c>
      <c r="I93" s="12">
        <f t="shared" si="7"/>
        <v>0</v>
      </c>
      <c r="J93" s="12">
        <f t="shared" si="8"/>
        <v>90000</v>
      </c>
      <c r="K93" s="12">
        <f t="shared" si="10"/>
        <v>90000</v>
      </c>
      <c r="L93" s="3">
        <v>1</v>
      </c>
      <c r="M93" s="16">
        <f t="shared" si="11"/>
        <v>90000</v>
      </c>
    </row>
    <row r="94" spans="1:13" ht="19.5">
      <c r="A94" s="11">
        <v>93</v>
      </c>
      <c r="B94" s="12" t="s">
        <v>144</v>
      </c>
      <c r="C94" s="12" t="s">
        <v>67</v>
      </c>
      <c r="D94" s="36">
        <v>580000</v>
      </c>
      <c r="E94" s="12">
        <v>0</v>
      </c>
      <c r="F94" s="12"/>
      <c r="G94" s="12">
        <f t="shared" si="9"/>
        <v>580000</v>
      </c>
      <c r="H94" s="12">
        <v>0</v>
      </c>
      <c r="I94" s="12">
        <f t="shared" si="7"/>
        <v>0</v>
      </c>
      <c r="J94" s="12">
        <f t="shared" si="8"/>
        <v>580000</v>
      </c>
      <c r="K94" s="12">
        <f t="shared" si="10"/>
        <v>580000</v>
      </c>
      <c r="L94" s="3">
        <v>1</v>
      </c>
      <c r="M94" s="16">
        <f t="shared" si="11"/>
        <v>580000</v>
      </c>
    </row>
    <row r="95" spans="1:13" ht="19.5">
      <c r="A95" s="11">
        <v>94</v>
      </c>
      <c r="B95" s="12" t="s">
        <v>145</v>
      </c>
      <c r="C95" s="12" t="s">
        <v>180</v>
      </c>
      <c r="D95" s="36">
        <v>150000</v>
      </c>
      <c r="E95" s="12">
        <v>0</v>
      </c>
      <c r="F95" s="12"/>
      <c r="G95" s="12">
        <f t="shared" si="9"/>
        <v>150000</v>
      </c>
      <c r="H95" s="12">
        <v>0</v>
      </c>
      <c r="I95" s="12">
        <f t="shared" si="7"/>
        <v>0</v>
      </c>
      <c r="J95" s="12">
        <f t="shared" si="8"/>
        <v>150000</v>
      </c>
      <c r="K95" s="12">
        <f t="shared" si="10"/>
        <v>150000</v>
      </c>
      <c r="L95" s="3">
        <v>1</v>
      </c>
      <c r="M95" s="16">
        <f t="shared" si="11"/>
        <v>150000</v>
      </c>
    </row>
    <row r="96" spans="1:13" ht="19.5">
      <c r="A96" s="11">
        <v>95</v>
      </c>
      <c r="B96" s="12" t="s">
        <v>146</v>
      </c>
      <c r="C96" s="12" t="s">
        <v>91</v>
      </c>
      <c r="D96" s="36">
        <v>0</v>
      </c>
      <c r="E96" s="12">
        <v>0</v>
      </c>
      <c r="F96" s="12"/>
      <c r="G96" s="12">
        <f t="shared" si="9"/>
        <v>0</v>
      </c>
      <c r="H96" s="12">
        <v>0</v>
      </c>
      <c r="I96" s="12">
        <f t="shared" si="7"/>
        <v>0</v>
      </c>
      <c r="J96" s="12">
        <f t="shared" si="8"/>
        <v>0</v>
      </c>
      <c r="K96" s="12">
        <f t="shared" si="10"/>
        <v>0</v>
      </c>
      <c r="L96" s="3">
        <v>1</v>
      </c>
      <c r="M96" s="16">
        <f t="shared" si="11"/>
        <v>0</v>
      </c>
    </row>
    <row r="97" spans="1:13" ht="19.5">
      <c r="A97" s="11">
        <v>96</v>
      </c>
      <c r="B97" s="12" t="s">
        <v>147</v>
      </c>
      <c r="C97" s="12" t="s">
        <v>67</v>
      </c>
      <c r="D97" s="36">
        <v>0</v>
      </c>
      <c r="E97" s="12">
        <v>0</v>
      </c>
      <c r="F97" s="12"/>
      <c r="G97" s="12">
        <f t="shared" si="9"/>
        <v>0</v>
      </c>
      <c r="H97" s="12">
        <v>0</v>
      </c>
      <c r="I97" s="12">
        <f t="shared" si="7"/>
        <v>0</v>
      </c>
      <c r="J97" s="12">
        <f t="shared" si="8"/>
        <v>0</v>
      </c>
      <c r="K97" s="12">
        <f t="shared" si="10"/>
        <v>0</v>
      </c>
      <c r="L97" s="3">
        <v>1</v>
      </c>
      <c r="M97" s="16">
        <f t="shared" si="11"/>
        <v>0</v>
      </c>
    </row>
    <row r="98" spans="1:13" ht="19.5">
      <c r="A98" s="11">
        <v>97</v>
      </c>
      <c r="B98" s="12" t="s">
        <v>148</v>
      </c>
      <c r="C98" s="12" t="s">
        <v>67</v>
      </c>
      <c r="D98" s="36">
        <v>0</v>
      </c>
      <c r="E98" s="12">
        <v>0</v>
      </c>
      <c r="F98" s="12"/>
      <c r="G98" s="12">
        <f t="shared" si="9"/>
        <v>0</v>
      </c>
      <c r="H98" s="12">
        <v>0</v>
      </c>
      <c r="I98" s="12">
        <f t="shared" ref="I98:I134" si="12">(H98*G98)/1000</f>
        <v>0</v>
      </c>
      <c r="J98" s="12">
        <f t="shared" ref="J98:J135" si="13">I98+G98</f>
        <v>0</v>
      </c>
      <c r="K98" s="12">
        <f t="shared" si="10"/>
        <v>0</v>
      </c>
      <c r="L98" s="3">
        <v>1</v>
      </c>
      <c r="M98" s="16">
        <f t="shared" si="11"/>
        <v>0</v>
      </c>
    </row>
    <row r="99" spans="1:13" ht="19.5">
      <c r="A99" s="11">
        <v>98</v>
      </c>
      <c r="B99" s="12" t="s">
        <v>149</v>
      </c>
      <c r="C99" s="12" t="s">
        <v>91</v>
      </c>
      <c r="D99" s="36">
        <v>0</v>
      </c>
      <c r="E99" s="12">
        <v>0</v>
      </c>
      <c r="F99" s="12"/>
      <c r="G99" s="12">
        <f t="shared" si="9"/>
        <v>0</v>
      </c>
      <c r="H99" s="12">
        <v>0</v>
      </c>
      <c r="I99" s="12">
        <f t="shared" si="12"/>
        <v>0</v>
      </c>
      <c r="J99" s="12">
        <f t="shared" si="13"/>
        <v>0</v>
      </c>
      <c r="K99" s="12">
        <f t="shared" si="10"/>
        <v>0</v>
      </c>
      <c r="L99" s="3">
        <v>1</v>
      </c>
      <c r="M99" s="16">
        <f t="shared" si="11"/>
        <v>0</v>
      </c>
    </row>
    <row r="100" spans="1:13" ht="19.5">
      <c r="A100" s="11">
        <v>99</v>
      </c>
      <c r="B100" s="12" t="s">
        <v>150</v>
      </c>
      <c r="C100" s="12" t="s">
        <v>91</v>
      </c>
      <c r="D100" s="36">
        <v>0</v>
      </c>
      <c r="E100" s="12">
        <v>0</v>
      </c>
      <c r="F100" s="12"/>
      <c r="G100" s="12">
        <f t="shared" si="9"/>
        <v>0</v>
      </c>
      <c r="H100" s="12">
        <v>0</v>
      </c>
      <c r="I100" s="12">
        <f t="shared" si="12"/>
        <v>0</v>
      </c>
      <c r="J100" s="12">
        <f t="shared" si="13"/>
        <v>0</v>
      </c>
      <c r="K100" s="12">
        <f t="shared" si="10"/>
        <v>0</v>
      </c>
      <c r="L100" s="3">
        <v>1</v>
      </c>
      <c r="M100" s="16">
        <f t="shared" si="11"/>
        <v>0</v>
      </c>
    </row>
    <row r="101" spans="1:13" ht="19.5">
      <c r="A101" s="11">
        <v>100</v>
      </c>
      <c r="B101" s="12" t="s">
        <v>151</v>
      </c>
      <c r="C101" s="12" t="s">
        <v>91</v>
      </c>
      <c r="D101" s="36">
        <v>0</v>
      </c>
      <c r="E101" s="12">
        <v>0</v>
      </c>
      <c r="F101" s="12"/>
      <c r="G101" s="12">
        <f t="shared" si="9"/>
        <v>0</v>
      </c>
      <c r="H101" s="12">
        <v>0</v>
      </c>
      <c r="I101" s="12">
        <f t="shared" si="12"/>
        <v>0</v>
      </c>
      <c r="J101" s="12">
        <f t="shared" si="13"/>
        <v>0</v>
      </c>
      <c r="K101" s="12">
        <f t="shared" si="10"/>
        <v>0</v>
      </c>
      <c r="L101" s="3">
        <v>1</v>
      </c>
      <c r="M101" s="16">
        <f t="shared" si="11"/>
        <v>0</v>
      </c>
    </row>
    <row r="102" spans="1:13" ht="19.5">
      <c r="A102" s="11">
        <v>101</v>
      </c>
      <c r="B102" s="12" t="s">
        <v>152</v>
      </c>
      <c r="C102" s="12" t="s">
        <v>91</v>
      </c>
      <c r="D102" s="36">
        <v>0</v>
      </c>
      <c r="E102" s="12">
        <v>0</v>
      </c>
      <c r="F102" s="12"/>
      <c r="G102" s="12">
        <f t="shared" si="9"/>
        <v>0</v>
      </c>
      <c r="H102" s="12">
        <v>0</v>
      </c>
      <c r="I102" s="12">
        <f t="shared" si="12"/>
        <v>0</v>
      </c>
      <c r="J102" s="12">
        <f t="shared" si="13"/>
        <v>0</v>
      </c>
      <c r="K102" s="12">
        <f t="shared" si="10"/>
        <v>0</v>
      </c>
      <c r="L102" s="3">
        <v>1</v>
      </c>
      <c r="M102" s="16">
        <f t="shared" si="11"/>
        <v>0</v>
      </c>
    </row>
    <row r="103" spans="1:13" ht="19.5">
      <c r="A103" s="11">
        <v>102</v>
      </c>
      <c r="B103" s="12" t="s">
        <v>153</v>
      </c>
      <c r="C103" s="12" t="s">
        <v>67</v>
      </c>
      <c r="D103" s="36">
        <v>0</v>
      </c>
      <c r="E103" s="12">
        <v>0</v>
      </c>
      <c r="F103" s="12"/>
      <c r="G103" s="12">
        <f t="shared" si="9"/>
        <v>0</v>
      </c>
      <c r="H103" s="12">
        <v>0</v>
      </c>
      <c r="I103" s="12">
        <f t="shared" si="12"/>
        <v>0</v>
      </c>
      <c r="J103" s="12">
        <f t="shared" si="13"/>
        <v>0</v>
      </c>
      <c r="K103" s="12">
        <f t="shared" si="10"/>
        <v>0</v>
      </c>
      <c r="L103" s="3">
        <v>1</v>
      </c>
      <c r="M103" s="16">
        <f t="shared" si="11"/>
        <v>0</v>
      </c>
    </row>
    <row r="104" spans="1:13" ht="19.5">
      <c r="A104" s="11">
        <v>103</v>
      </c>
      <c r="B104" s="12" t="s">
        <v>154</v>
      </c>
      <c r="C104" s="12" t="s">
        <v>67</v>
      </c>
      <c r="D104" s="36">
        <v>0</v>
      </c>
      <c r="E104" s="12">
        <v>0</v>
      </c>
      <c r="F104" s="12"/>
      <c r="G104" s="12">
        <f t="shared" si="9"/>
        <v>0</v>
      </c>
      <c r="H104" s="12">
        <v>0</v>
      </c>
      <c r="I104" s="12">
        <f t="shared" si="12"/>
        <v>0</v>
      </c>
      <c r="J104" s="12">
        <f t="shared" si="13"/>
        <v>0</v>
      </c>
      <c r="K104" s="12">
        <f t="shared" si="10"/>
        <v>0</v>
      </c>
      <c r="L104" s="3">
        <v>1</v>
      </c>
      <c r="M104" s="16">
        <f t="shared" si="11"/>
        <v>0</v>
      </c>
    </row>
    <row r="105" spans="1:13" ht="19.5">
      <c r="A105" s="11">
        <v>104</v>
      </c>
      <c r="B105" s="12" t="s">
        <v>191</v>
      </c>
      <c r="C105" s="12" t="s">
        <v>208</v>
      </c>
      <c r="D105" s="36">
        <v>18000</v>
      </c>
      <c r="E105" s="12">
        <v>0</v>
      </c>
      <c r="F105" s="12"/>
      <c r="G105" s="12">
        <f t="shared" si="9"/>
        <v>18000</v>
      </c>
      <c r="H105" s="12">
        <v>0</v>
      </c>
      <c r="I105" s="12">
        <f t="shared" si="12"/>
        <v>0</v>
      </c>
      <c r="J105" s="12">
        <f t="shared" si="13"/>
        <v>18000</v>
      </c>
      <c r="K105" s="12">
        <f t="shared" si="10"/>
        <v>18000</v>
      </c>
      <c r="L105" s="3">
        <v>1</v>
      </c>
      <c r="M105" s="16">
        <f t="shared" si="11"/>
        <v>18000</v>
      </c>
    </row>
    <row r="106" spans="1:13" ht="19.5">
      <c r="A106" s="11">
        <v>105</v>
      </c>
      <c r="B106" s="12" t="s">
        <v>155</v>
      </c>
      <c r="C106" s="12" t="s">
        <v>91</v>
      </c>
      <c r="D106" s="36">
        <v>0</v>
      </c>
      <c r="E106" s="12">
        <v>0</v>
      </c>
      <c r="F106" s="12"/>
      <c r="G106" s="12">
        <f t="shared" si="9"/>
        <v>0</v>
      </c>
      <c r="H106" s="12">
        <v>0</v>
      </c>
      <c r="I106" s="12">
        <f t="shared" si="12"/>
        <v>0</v>
      </c>
      <c r="J106" s="12">
        <f t="shared" si="13"/>
        <v>0</v>
      </c>
      <c r="K106" s="12">
        <f t="shared" si="10"/>
        <v>0</v>
      </c>
      <c r="L106" s="3">
        <v>1</v>
      </c>
      <c r="M106" s="16">
        <f t="shared" si="11"/>
        <v>0</v>
      </c>
    </row>
    <row r="107" spans="1:13" ht="19.5">
      <c r="A107" s="11">
        <v>106</v>
      </c>
      <c r="B107" s="12" t="s">
        <v>156</v>
      </c>
      <c r="C107" s="12" t="s">
        <v>177</v>
      </c>
      <c r="D107" s="36">
        <v>0</v>
      </c>
      <c r="E107" s="12">
        <v>0</v>
      </c>
      <c r="F107" s="12"/>
      <c r="G107" s="12">
        <f t="shared" si="9"/>
        <v>0</v>
      </c>
      <c r="H107" s="12">
        <v>0</v>
      </c>
      <c r="I107" s="12">
        <f t="shared" si="12"/>
        <v>0</v>
      </c>
      <c r="J107" s="12">
        <f t="shared" si="13"/>
        <v>0</v>
      </c>
      <c r="K107" s="12">
        <f t="shared" si="10"/>
        <v>0</v>
      </c>
      <c r="L107" s="3">
        <v>1</v>
      </c>
      <c r="M107" s="16">
        <f t="shared" si="11"/>
        <v>0</v>
      </c>
    </row>
    <row r="108" spans="1:13" ht="19.5">
      <c r="A108" s="11">
        <v>107</v>
      </c>
      <c r="B108" s="12" t="s">
        <v>190</v>
      </c>
      <c r="C108" s="12" t="s">
        <v>91</v>
      </c>
      <c r="D108" s="36">
        <v>0</v>
      </c>
      <c r="E108" s="12">
        <v>0</v>
      </c>
      <c r="F108" s="12"/>
      <c r="G108" s="12">
        <f t="shared" si="9"/>
        <v>0</v>
      </c>
      <c r="H108" s="12">
        <v>0</v>
      </c>
      <c r="I108" s="12">
        <f t="shared" si="12"/>
        <v>0</v>
      </c>
      <c r="J108" s="12">
        <f t="shared" si="13"/>
        <v>0</v>
      </c>
      <c r="K108" s="12">
        <f t="shared" si="10"/>
        <v>0</v>
      </c>
      <c r="L108" s="3">
        <v>1</v>
      </c>
      <c r="M108" s="16">
        <f t="shared" si="11"/>
        <v>0</v>
      </c>
    </row>
    <row r="109" spans="1:13" ht="19.5">
      <c r="A109" s="11">
        <v>108</v>
      </c>
      <c r="B109" s="12" t="s">
        <v>162</v>
      </c>
      <c r="C109" s="12" t="s">
        <v>163</v>
      </c>
      <c r="D109" s="36">
        <v>7600</v>
      </c>
      <c r="E109" s="12">
        <v>0</v>
      </c>
      <c r="F109" s="12"/>
      <c r="G109" s="12">
        <f t="shared" si="9"/>
        <v>7600</v>
      </c>
      <c r="H109" s="12">
        <v>0</v>
      </c>
      <c r="I109" s="12">
        <f t="shared" si="12"/>
        <v>0</v>
      </c>
      <c r="J109" s="12">
        <f t="shared" si="13"/>
        <v>7600</v>
      </c>
      <c r="K109" s="12">
        <f t="shared" si="10"/>
        <v>7600</v>
      </c>
      <c r="L109" s="3">
        <v>1</v>
      </c>
      <c r="M109" s="16">
        <f t="shared" si="11"/>
        <v>7600</v>
      </c>
    </row>
    <row r="110" spans="1:13" ht="19.5">
      <c r="A110" s="11">
        <v>109</v>
      </c>
      <c r="B110" s="12" t="s">
        <v>164</v>
      </c>
      <c r="C110" s="12" t="s">
        <v>163</v>
      </c>
      <c r="D110" s="36">
        <v>5000</v>
      </c>
      <c r="E110" s="12">
        <v>0</v>
      </c>
      <c r="F110" s="12"/>
      <c r="G110" s="12">
        <f t="shared" si="9"/>
        <v>5000</v>
      </c>
      <c r="H110" s="12">
        <v>0</v>
      </c>
      <c r="I110" s="12">
        <f t="shared" si="12"/>
        <v>0</v>
      </c>
      <c r="J110" s="12">
        <f t="shared" si="13"/>
        <v>5000</v>
      </c>
      <c r="K110" s="12">
        <f t="shared" si="10"/>
        <v>5000</v>
      </c>
      <c r="L110" s="3">
        <v>1</v>
      </c>
      <c r="M110" s="16">
        <f t="shared" si="11"/>
        <v>5000</v>
      </c>
    </row>
    <row r="111" spans="1:13" ht="19.5">
      <c r="A111" s="11">
        <v>110</v>
      </c>
      <c r="B111" s="12" t="s">
        <v>189</v>
      </c>
      <c r="C111" s="12" t="s">
        <v>91</v>
      </c>
      <c r="D111" s="36">
        <v>4000000</v>
      </c>
      <c r="E111" s="12">
        <v>0</v>
      </c>
      <c r="F111" s="12"/>
      <c r="G111" s="12">
        <f t="shared" si="9"/>
        <v>4000000</v>
      </c>
      <c r="H111" s="12">
        <v>0</v>
      </c>
      <c r="I111" s="12">
        <f t="shared" si="12"/>
        <v>0</v>
      </c>
      <c r="J111" s="12">
        <f t="shared" si="13"/>
        <v>4000000</v>
      </c>
      <c r="K111" s="12">
        <f t="shared" si="10"/>
        <v>4000000</v>
      </c>
      <c r="L111" s="3">
        <v>1</v>
      </c>
      <c r="M111" s="16">
        <f t="shared" si="11"/>
        <v>4000000</v>
      </c>
    </row>
    <row r="112" spans="1:13" ht="19.5">
      <c r="A112" s="11">
        <v>111</v>
      </c>
      <c r="B112" s="12" t="s">
        <v>167</v>
      </c>
      <c r="C112" s="12" t="s">
        <v>91</v>
      </c>
      <c r="D112" s="36">
        <v>500000</v>
      </c>
      <c r="E112" s="12">
        <v>0</v>
      </c>
      <c r="F112" s="12"/>
      <c r="G112" s="12">
        <f t="shared" si="9"/>
        <v>500000</v>
      </c>
      <c r="H112" s="12">
        <v>0</v>
      </c>
      <c r="I112" s="12">
        <f t="shared" si="12"/>
        <v>0</v>
      </c>
      <c r="J112" s="12">
        <f t="shared" si="13"/>
        <v>500000</v>
      </c>
      <c r="K112" s="12">
        <f t="shared" si="10"/>
        <v>500000</v>
      </c>
      <c r="L112" s="3">
        <v>1</v>
      </c>
      <c r="M112" s="16">
        <f t="shared" si="11"/>
        <v>500000</v>
      </c>
    </row>
    <row r="113" spans="1:13" ht="19.5">
      <c r="A113" s="11">
        <v>112</v>
      </c>
      <c r="B113" s="12" t="s">
        <v>223</v>
      </c>
      <c r="C113" s="12" t="s">
        <v>169</v>
      </c>
      <c r="D113" s="36">
        <v>8000</v>
      </c>
      <c r="E113" s="12">
        <v>0</v>
      </c>
      <c r="F113" s="12"/>
      <c r="G113" s="12">
        <f t="shared" si="9"/>
        <v>8000</v>
      </c>
      <c r="H113" s="12">
        <v>0</v>
      </c>
      <c r="I113" s="12">
        <f t="shared" si="12"/>
        <v>0</v>
      </c>
      <c r="J113" s="12">
        <f t="shared" si="13"/>
        <v>8000</v>
      </c>
      <c r="K113" s="12">
        <f t="shared" si="10"/>
        <v>8000</v>
      </c>
      <c r="L113" s="3">
        <v>1</v>
      </c>
      <c r="M113" s="16">
        <f t="shared" si="11"/>
        <v>8000</v>
      </c>
    </row>
    <row r="114" spans="1:13" ht="19.5">
      <c r="A114" s="11">
        <v>113</v>
      </c>
      <c r="B114" s="12" t="s">
        <v>170</v>
      </c>
      <c r="C114" s="12" t="s">
        <v>91</v>
      </c>
      <c r="D114" s="36">
        <v>500000</v>
      </c>
      <c r="E114" s="12">
        <v>0</v>
      </c>
      <c r="F114" s="12"/>
      <c r="G114" s="12">
        <f t="shared" si="9"/>
        <v>500000</v>
      </c>
      <c r="H114" s="12">
        <v>0</v>
      </c>
      <c r="I114" s="12">
        <f t="shared" si="12"/>
        <v>0</v>
      </c>
      <c r="J114" s="12">
        <f t="shared" si="13"/>
        <v>500000</v>
      </c>
      <c r="K114" s="12">
        <f t="shared" si="10"/>
        <v>500000</v>
      </c>
      <c r="L114" s="3">
        <v>1</v>
      </c>
      <c r="M114" s="16">
        <f t="shared" si="11"/>
        <v>500000</v>
      </c>
    </row>
    <row r="115" spans="1:13" ht="19.5">
      <c r="A115" s="11">
        <v>114</v>
      </c>
      <c r="B115" s="12" t="s">
        <v>201</v>
      </c>
      <c r="C115" s="12" t="s">
        <v>91</v>
      </c>
      <c r="D115" s="36">
        <v>2800000</v>
      </c>
      <c r="E115" s="12">
        <v>0</v>
      </c>
      <c r="F115" s="12"/>
      <c r="G115" s="12">
        <f t="shared" si="9"/>
        <v>2800000</v>
      </c>
      <c r="H115" s="12">
        <v>0</v>
      </c>
      <c r="I115" s="12">
        <f t="shared" si="12"/>
        <v>0</v>
      </c>
      <c r="J115" s="12">
        <f t="shared" si="13"/>
        <v>2800000</v>
      </c>
      <c r="K115" s="12">
        <f t="shared" si="10"/>
        <v>2800000</v>
      </c>
      <c r="L115" s="3">
        <v>1</v>
      </c>
      <c r="M115" s="16">
        <f t="shared" si="11"/>
        <v>2800000</v>
      </c>
    </row>
    <row r="116" spans="1:13" ht="19.5">
      <c r="A116" s="11">
        <v>115</v>
      </c>
      <c r="B116" s="34" t="s">
        <v>202</v>
      </c>
      <c r="C116" s="12" t="s">
        <v>172</v>
      </c>
      <c r="D116" s="36">
        <v>35000</v>
      </c>
      <c r="E116" s="12">
        <v>0</v>
      </c>
      <c r="F116" s="12"/>
      <c r="G116" s="12">
        <f t="shared" si="9"/>
        <v>35000</v>
      </c>
      <c r="H116" s="12">
        <v>0</v>
      </c>
      <c r="I116" s="12">
        <f t="shared" si="12"/>
        <v>0</v>
      </c>
      <c r="J116" s="12">
        <f t="shared" si="13"/>
        <v>35000</v>
      </c>
      <c r="K116" s="12">
        <f t="shared" si="10"/>
        <v>35000</v>
      </c>
      <c r="L116" s="3">
        <v>1</v>
      </c>
      <c r="M116" s="16">
        <f t="shared" si="11"/>
        <v>35000</v>
      </c>
    </row>
    <row r="117" spans="1:13" ht="19.5">
      <c r="A117" s="11">
        <v>116</v>
      </c>
      <c r="B117" s="12" t="s">
        <v>175</v>
      </c>
      <c r="C117" s="12" t="s">
        <v>176</v>
      </c>
      <c r="D117" s="36">
        <v>18000</v>
      </c>
      <c r="E117" s="12">
        <v>0</v>
      </c>
      <c r="F117" s="12"/>
      <c r="G117" s="12">
        <f t="shared" si="9"/>
        <v>18000</v>
      </c>
      <c r="H117" s="12">
        <v>0</v>
      </c>
      <c r="I117" s="12">
        <f t="shared" si="12"/>
        <v>0</v>
      </c>
      <c r="J117" s="12">
        <f t="shared" si="13"/>
        <v>18000</v>
      </c>
      <c r="K117" s="12">
        <f t="shared" si="10"/>
        <v>18000</v>
      </c>
      <c r="L117" s="3">
        <v>1</v>
      </c>
      <c r="M117" s="16">
        <f t="shared" si="11"/>
        <v>18000</v>
      </c>
    </row>
    <row r="118" spans="1:13" ht="19.5">
      <c r="A118" s="11">
        <v>117</v>
      </c>
      <c r="B118" s="12" t="s">
        <v>188</v>
      </c>
      <c r="C118" s="12" t="s">
        <v>91</v>
      </c>
      <c r="D118" s="36">
        <v>6500000</v>
      </c>
      <c r="E118" s="12">
        <v>0</v>
      </c>
      <c r="F118" s="12"/>
      <c r="G118" s="12">
        <f t="shared" si="9"/>
        <v>6500000</v>
      </c>
      <c r="H118" s="12">
        <v>0</v>
      </c>
      <c r="I118" s="12">
        <f t="shared" si="12"/>
        <v>0</v>
      </c>
      <c r="J118" s="12">
        <f t="shared" si="13"/>
        <v>6500000</v>
      </c>
      <c r="K118" s="12">
        <f t="shared" si="10"/>
        <v>6500000</v>
      </c>
      <c r="L118" s="3">
        <v>1</v>
      </c>
      <c r="M118" s="16">
        <f t="shared" si="11"/>
        <v>6500000</v>
      </c>
    </row>
    <row r="119" spans="1:13" ht="19.5">
      <c r="A119" s="11">
        <v>118</v>
      </c>
      <c r="B119" s="12" t="s">
        <v>204</v>
      </c>
      <c r="C119" s="12" t="s">
        <v>163</v>
      </c>
      <c r="D119" s="36">
        <v>65000</v>
      </c>
      <c r="E119" s="12">
        <v>0</v>
      </c>
      <c r="F119" s="12"/>
      <c r="G119" s="12">
        <f t="shared" si="9"/>
        <v>65000</v>
      </c>
      <c r="H119" s="12">
        <v>0</v>
      </c>
      <c r="I119" s="12">
        <f t="shared" si="12"/>
        <v>0</v>
      </c>
      <c r="J119" s="12">
        <f t="shared" si="13"/>
        <v>65000</v>
      </c>
      <c r="K119" s="12">
        <f t="shared" si="10"/>
        <v>65000</v>
      </c>
      <c r="L119" s="3">
        <v>1</v>
      </c>
      <c r="M119" s="16">
        <f t="shared" si="11"/>
        <v>65000</v>
      </c>
    </row>
    <row r="120" spans="1:13" ht="19.5">
      <c r="A120" s="11">
        <v>119</v>
      </c>
      <c r="B120" s="24" t="s">
        <v>209</v>
      </c>
      <c r="C120" s="24" t="s">
        <v>163</v>
      </c>
      <c r="D120" s="36">
        <v>130000</v>
      </c>
      <c r="E120" s="12">
        <v>0</v>
      </c>
      <c r="F120" s="24"/>
      <c r="G120" s="12">
        <f t="shared" si="9"/>
        <v>130000</v>
      </c>
      <c r="H120" s="12">
        <v>0</v>
      </c>
      <c r="I120" s="12">
        <f t="shared" si="12"/>
        <v>0</v>
      </c>
      <c r="J120" s="12">
        <f t="shared" si="13"/>
        <v>130000</v>
      </c>
      <c r="K120" s="12">
        <f t="shared" si="10"/>
        <v>130000</v>
      </c>
      <c r="L120" s="3">
        <v>1</v>
      </c>
      <c r="M120" s="16">
        <f t="shared" si="11"/>
        <v>130000</v>
      </c>
    </row>
    <row r="121" spans="1:13" ht="19.5">
      <c r="A121" s="11">
        <v>120</v>
      </c>
      <c r="B121" s="24" t="s">
        <v>212</v>
      </c>
      <c r="C121" s="24" t="s">
        <v>163</v>
      </c>
      <c r="D121" s="36">
        <v>150000</v>
      </c>
      <c r="E121" s="12">
        <v>0</v>
      </c>
      <c r="F121" s="24"/>
      <c r="G121" s="12">
        <f t="shared" si="9"/>
        <v>150000</v>
      </c>
      <c r="H121" s="12">
        <v>0</v>
      </c>
      <c r="I121" s="12">
        <f t="shared" si="12"/>
        <v>0</v>
      </c>
      <c r="J121" s="12">
        <f t="shared" si="13"/>
        <v>150000</v>
      </c>
      <c r="K121" s="12">
        <f t="shared" si="10"/>
        <v>150000</v>
      </c>
      <c r="L121" s="3">
        <v>1</v>
      </c>
      <c r="M121" s="16">
        <f t="shared" si="11"/>
        <v>150000</v>
      </c>
    </row>
    <row r="122" spans="1:13" ht="19.5">
      <c r="A122" s="11">
        <v>121</v>
      </c>
      <c r="B122" s="24" t="s">
        <v>224</v>
      </c>
      <c r="C122" s="24" t="s">
        <v>163</v>
      </c>
      <c r="D122" s="36">
        <v>300000</v>
      </c>
      <c r="E122" s="12">
        <v>0</v>
      </c>
      <c r="F122" s="24"/>
      <c r="G122" s="12">
        <f t="shared" si="9"/>
        <v>300000</v>
      </c>
      <c r="H122" s="12">
        <v>0</v>
      </c>
      <c r="I122" s="12">
        <f t="shared" si="12"/>
        <v>0</v>
      </c>
      <c r="J122" s="12">
        <f t="shared" si="13"/>
        <v>300000</v>
      </c>
      <c r="K122" s="12">
        <f t="shared" si="10"/>
        <v>300000</v>
      </c>
      <c r="L122" s="3">
        <v>1</v>
      </c>
      <c r="M122" s="16">
        <f t="shared" si="11"/>
        <v>300000</v>
      </c>
    </row>
    <row r="123" spans="1:13" ht="19.5">
      <c r="A123" s="11">
        <v>122</v>
      </c>
      <c r="B123" s="24" t="s">
        <v>225</v>
      </c>
      <c r="C123" s="24" t="s">
        <v>163</v>
      </c>
      <c r="D123" s="36">
        <v>85000</v>
      </c>
      <c r="E123" s="12">
        <v>0</v>
      </c>
      <c r="F123" s="24"/>
      <c r="G123" s="12">
        <f t="shared" si="9"/>
        <v>85000</v>
      </c>
      <c r="H123" s="12">
        <v>0</v>
      </c>
      <c r="I123" s="12">
        <f t="shared" si="12"/>
        <v>0</v>
      </c>
      <c r="J123" s="12">
        <f t="shared" si="13"/>
        <v>85000</v>
      </c>
      <c r="K123" s="12">
        <f t="shared" si="10"/>
        <v>85000</v>
      </c>
      <c r="L123" s="3">
        <v>1</v>
      </c>
      <c r="M123" s="16">
        <f t="shared" si="11"/>
        <v>85000</v>
      </c>
    </row>
    <row r="124" spans="1:13" ht="19.5">
      <c r="A124" s="11">
        <v>123</v>
      </c>
      <c r="B124" s="24" t="s">
        <v>231</v>
      </c>
      <c r="C124" s="24" t="s">
        <v>177</v>
      </c>
      <c r="D124" s="36">
        <v>22000</v>
      </c>
      <c r="E124" s="12">
        <v>0</v>
      </c>
      <c r="F124" s="24"/>
      <c r="G124" s="12">
        <f t="shared" si="9"/>
        <v>22000</v>
      </c>
      <c r="H124" s="12">
        <v>0</v>
      </c>
      <c r="I124" s="12">
        <f t="shared" si="12"/>
        <v>0</v>
      </c>
      <c r="J124" s="12">
        <f t="shared" si="13"/>
        <v>22000</v>
      </c>
      <c r="K124" s="12">
        <f t="shared" si="10"/>
        <v>22000</v>
      </c>
      <c r="L124" s="3">
        <v>1</v>
      </c>
      <c r="M124" s="16">
        <f t="shared" si="11"/>
        <v>22000</v>
      </c>
    </row>
    <row r="125" spans="1:13" ht="19.5">
      <c r="A125" s="11">
        <v>124</v>
      </c>
      <c r="B125" s="24" t="s">
        <v>295</v>
      </c>
      <c r="C125" s="24" t="s">
        <v>177</v>
      </c>
      <c r="D125" s="36">
        <v>160000</v>
      </c>
      <c r="E125" s="12">
        <v>0</v>
      </c>
      <c r="F125" s="24"/>
      <c r="G125" s="12">
        <f t="shared" si="9"/>
        <v>160000</v>
      </c>
      <c r="H125" s="12">
        <v>0</v>
      </c>
      <c r="I125" s="12">
        <f t="shared" si="12"/>
        <v>0</v>
      </c>
      <c r="J125" s="12">
        <f t="shared" si="13"/>
        <v>160000</v>
      </c>
      <c r="K125" s="12">
        <f t="shared" si="10"/>
        <v>160000</v>
      </c>
      <c r="L125" s="3">
        <v>1</v>
      </c>
      <c r="M125" s="16">
        <f t="shared" si="11"/>
        <v>160000</v>
      </c>
    </row>
    <row r="126" spans="1:13" ht="19.5">
      <c r="A126" s="11">
        <v>125</v>
      </c>
      <c r="B126" s="24" t="s">
        <v>234</v>
      </c>
      <c r="C126" s="24" t="s">
        <v>177</v>
      </c>
      <c r="D126" s="36">
        <v>6000</v>
      </c>
      <c r="E126" s="12">
        <v>0</v>
      </c>
      <c r="F126" s="24"/>
      <c r="G126" s="12">
        <f t="shared" si="9"/>
        <v>6000</v>
      </c>
      <c r="H126" s="12">
        <v>0</v>
      </c>
      <c r="I126" s="12">
        <f t="shared" si="12"/>
        <v>0</v>
      </c>
      <c r="J126" s="12">
        <f t="shared" si="13"/>
        <v>6000</v>
      </c>
      <c r="K126" s="12">
        <f t="shared" si="10"/>
        <v>6000</v>
      </c>
      <c r="L126" s="3">
        <v>1</v>
      </c>
      <c r="M126" s="16">
        <f t="shared" si="11"/>
        <v>6000</v>
      </c>
    </row>
    <row r="127" spans="1:13" ht="19.5">
      <c r="A127" s="11">
        <v>126</v>
      </c>
      <c r="B127" s="24" t="s">
        <v>243</v>
      </c>
      <c r="C127" s="24" t="s">
        <v>177</v>
      </c>
      <c r="D127" s="36">
        <v>41000</v>
      </c>
      <c r="E127" s="12"/>
      <c r="F127" s="24"/>
      <c r="G127" s="12">
        <f t="shared" si="9"/>
        <v>41000</v>
      </c>
      <c r="H127" s="12">
        <v>0</v>
      </c>
      <c r="I127" s="12">
        <f t="shared" si="12"/>
        <v>0</v>
      </c>
      <c r="J127" s="12">
        <f t="shared" si="13"/>
        <v>41000</v>
      </c>
      <c r="K127" s="12">
        <f t="shared" si="10"/>
        <v>41000</v>
      </c>
      <c r="L127" s="3">
        <v>1</v>
      </c>
      <c r="M127" s="16">
        <f t="shared" si="11"/>
        <v>41000</v>
      </c>
    </row>
    <row r="128" spans="1:13" ht="19.5">
      <c r="A128" s="11">
        <v>127</v>
      </c>
      <c r="B128" s="24" t="s">
        <v>244</v>
      </c>
      <c r="C128" s="24" t="s">
        <v>177</v>
      </c>
      <c r="D128" s="36">
        <v>41000</v>
      </c>
      <c r="E128" s="12"/>
      <c r="F128" s="24"/>
      <c r="G128" s="12">
        <f t="shared" si="9"/>
        <v>41000</v>
      </c>
      <c r="H128" s="12">
        <v>0</v>
      </c>
      <c r="I128" s="12">
        <f t="shared" si="12"/>
        <v>0</v>
      </c>
      <c r="J128" s="12">
        <f t="shared" si="13"/>
        <v>41000</v>
      </c>
      <c r="K128" s="12">
        <f t="shared" si="10"/>
        <v>41000</v>
      </c>
      <c r="L128" s="3">
        <v>1</v>
      </c>
      <c r="M128" s="16">
        <f t="shared" si="11"/>
        <v>41000</v>
      </c>
    </row>
    <row r="129" spans="1:13" ht="19.5">
      <c r="A129" s="11">
        <v>128</v>
      </c>
      <c r="B129" s="24" t="s">
        <v>246</v>
      </c>
      <c r="C129" s="24" t="s">
        <v>177</v>
      </c>
      <c r="D129" s="36">
        <v>15000</v>
      </c>
      <c r="E129" s="12"/>
      <c r="F129" s="24"/>
      <c r="G129" s="12">
        <f t="shared" si="9"/>
        <v>15000</v>
      </c>
      <c r="H129" s="12">
        <v>0</v>
      </c>
      <c r="I129" s="12">
        <f t="shared" si="12"/>
        <v>0</v>
      </c>
      <c r="J129" s="12">
        <f t="shared" si="13"/>
        <v>15000</v>
      </c>
      <c r="K129" s="12">
        <f t="shared" si="10"/>
        <v>15000</v>
      </c>
      <c r="L129" s="3">
        <v>1</v>
      </c>
      <c r="M129" s="16">
        <f t="shared" si="11"/>
        <v>15000</v>
      </c>
    </row>
    <row r="130" spans="1:13" ht="19.5">
      <c r="A130" s="11">
        <v>129</v>
      </c>
      <c r="B130" s="24" t="s">
        <v>248</v>
      </c>
      <c r="C130" s="24" t="s">
        <v>177</v>
      </c>
      <c r="D130" s="36">
        <v>41000</v>
      </c>
      <c r="E130" s="12"/>
      <c r="F130" s="24"/>
      <c r="G130" s="12">
        <f t="shared" si="9"/>
        <v>41000</v>
      </c>
      <c r="H130" s="12">
        <v>0</v>
      </c>
      <c r="I130" s="12">
        <f t="shared" si="12"/>
        <v>0</v>
      </c>
      <c r="J130" s="12">
        <f t="shared" si="13"/>
        <v>41000</v>
      </c>
      <c r="K130" s="12">
        <f t="shared" si="10"/>
        <v>41000</v>
      </c>
      <c r="L130" s="3">
        <v>1</v>
      </c>
      <c r="M130" s="16">
        <f t="shared" si="11"/>
        <v>41000</v>
      </c>
    </row>
    <row r="131" spans="1:13" ht="19.5">
      <c r="A131" s="11">
        <v>130</v>
      </c>
      <c r="B131" s="24" t="s">
        <v>261</v>
      </c>
      <c r="C131" s="24" t="s">
        <v>177</v>
      </c>
      <c r="D131" s="36">
        <v>104000</v>
      </c>
      <c r="E131" s="12"/>
      <c r="F131" s="24"/>
      <c r="G131" s="12">
        <f t="shared" ref="G131:G135" si="14">D131</f>
        <v>104000</v>
      </c>
      <c r="H131" s="12">
        <v>0</v>
      </c>
      <c r="I131" s="12">
        <f t="shared" si="12"/>
        <v>0</v>
      </c>
      <c r="J131" s="12">
        <f t="shared" si="13"/>
        <v>104000</v>
      </c>
      <c r="K131" s="12">
        <f t="shared" si="10"/>
        <v>104000</v>
      </c>
      <c r="L131" s="3">
        <v>1</v>
      </c>
      <c r="M131" s="16">
        <f t="shared" si="11"/>
        <v>104000</v>
      </c>
    </row>
    <row r="132" spans="1:13" ht="19.5">
      <c r="A132" s="11">
        <v>131</v>
      </c>
      <c r="B132" s="24" t="s">
        <v>268</v>
      </c>
      <c r="C132" s="24" t="s">
        <v>177</v>
      </c>
      <c r="D132" s="36">
        <v>180000</v>
      </c>
      <c r="E132" s="12"/>
      <c r="F132" s="24"/>
      <c r="G132" s="12">
        <f t="shared" si="14"/>
        <v>180000</v>
      </c>
      <c r="H132" s="12">
        <v>0</v>
      </c>
      <c r="I132" s="12">
        <v>0</v>
      </c>
      <c r="J132" s="12">
        <f t="shared" si="13"/>
        <v>180000</v>
      </c>
      <c r="K132" s="12">
        <f t="shared" si="10"/>
        <v>180000</v>
      </c>
      <c r="L132" s="3">
        <v>1</v>
      </c>
      <c r="M132" s="16">
        <f t="shared" si="11"/>
        <v>180000</v>
      </c>
    </row>
    <row r="133" spans="1:13" ht="19.5">
      <c r="A133" s="11">
        <v>132</v>
      </c>
      <c r="B133" s="24" t="s">
        <v>269</v>
      </c>
      <c r="C133" s="24" t="s">
        <v>177</v>
      </c>
      <c r="D133" s="36">
        <v>90000</v>
      </c>
      <c r="E133" s="12"/>
      <c r="F133" s="24"/>
      <c r="G133" s="12">
        <f t="shared" si="14"/>
        <v>90000</v>
      </c>
      <c r="H133" s="12">
        <v>0</v>
      </c>
      <c r="I133" s="12">
        <v>0</v>
      </c>
      <c r="J133" s="12">
        <f t="shared" si="13"/>
        <v>90000</v>
      </c>
      <c r="K133" s="12">
        <f t="shared" si="10"/>
        <v>90000</v>
      </c>
      <c r="L133" s="3">
        <v>1</v>
      </c>
      <c r="M133" s="16">
        <f t="shared" si="11"/>
        <v>90000</v>
      </c>
    </row>
    <row r="134" spans="1:13" ht="19.5">
      <c r="A134" s="11">
        <v>133</v>
      </c>
      <c r="B134" s="24" t="s">
        <v>260</v>
      </c>
      <c r="C134" s="24" t="s">
        <v>91</v>
      </c>
      <c r="D134" s="36">
        <v>600000</v>
      </c>
      <c r="E134" s="12">
        <v>0</v>
      </c>
      <c r="F134" s="24"/>
      <c r="G134" s="12">
        <f t="shared" si="14"/>
        <v>600000</v>
      </c>
      <c r="H134" s="12">
        <v>0</v>
      </c>
      <c r="I134" s="12">
        <f t="shared" si="12"/>
        <v>0</v>
      </c>
      <c r="J134" s="12">
        <f t="shared" si="13"/>
        <v>600000</v>
      </c>
      <c r="K134" s="12">
        <f t="shared" si="10"/>
        <v>600000</v>
      </c>
      <c r="L134" s="3">
        <v>1</v>
      </c>
      <c r="M134" s="16">
        <f t="shared" si="11"/>
        <v>600000</v>
      </c>
    </row>
    <row r="135" spans="1:13" ht="19.5">
      <c r="A135" s="11">
        <v>134</v>
      </c>
      <c r="B135" s="24" t="s">
        <v>270</v>
      </c>
      <c r="C135" s="24" t="s">
        <v>208</v>
      </c>
      <c r="D135" s="36">
        <v>700000</v>
      </c>
      <c r="E135" s="12"/>
      <c r="F135" s="24"/>
      <c r="G135" s="12">
        <f t="shared" si="14"/>
        <v>700000</v>
      </c>
      <c r="H135" s="12">
        <v>0</v>
      </c>
      <c r="I135" s="12">
        <v>0</v>
      </c>
      <c r="J135" s="12">
        <f t="shared" si="13"/>
        <v>700000</v>
      </c>
      <c r="K135" s="12">
        <f t="shared" si="10"/>
        <v>700000</v>
      </c>
      <c r="L135" s="3">
        <v>1</v>
      </c>
      <c r="M135" s="16">
        <f t="shared" si="11"/>
        <v>700000</v>
      </c>
    </row>
    <row r="136" spans="1:13">
      <c r="L136" s="6"/>
      <c r="M136" s="14"/>
    </row>
    <row r="137" spans="1:13">
      <c r="J137" s="44"/>
      <c r="L137" s="6"/>
      <c r="M137" s="14"/>
    </row>
    <row r="138" spans="1:13">
      <c r="L138" s="6"/>
      <c r="M138" s="14"/>
    </row>
    <row r="139" spans="1:13">
      <c r="L139" s="6"/>
      <c r="M139" s="14"/>
    </row>
    <row r="140" spans="1:13">
      <c r="L140" s="6"/>
      <c r="M140" s="14"/>
    </row>
    <row r="141" spans="1:13">
      <c r="L141" s="6"/>
      <c r="M141" s="14"/>
    </row>
    <row r="142" spans="1:13">
      <c r="L142" s="6"/>
      <c r="M142" s="14"/>
    </row>
    <row r="143" spans="1:13">
      <c r="L143" s="6"/>
      <c r="M143" s="14"/>
    </row>
    <row r="144" spans="1:13">
      <c r="L144" s="6"/>
      <c r="M144" s="14"/>
    </row>
    <row r="145" spans="12:13">
      <c r="L145" s="6"/>
      <c r="M145" s="14"/>
    </row>
    <row r="146" spans="12:13">
      <c r="L146" s="6"/>
      <c r="M146" s="14"/>
    </row>
    <row r="147" spans="12:13">
      <c r="L147" s="6"/>
      <c r="M147" s="14"/>
    </row>
    <row r="148" spans="12:13">
      <c r="M148" s="14"/>
    </row>
    <row r="149" spans="12:13">
      <c r="M149" s="14"/>
    </row>
    <row r="150" spans="12:13">
      <c r="M150" s="14"/>
    </row>
    <row r="151" spans="12:13">
      <c r="M151" s="14"/>
    </row>
    <row r="152" spans="12:13">
      <c r="M152" s="14"/>
    </row>
    <row r="153" spans="12:13">
      <c r="M153" s="14"/>
    </row>
    <row r="154" spans="12:13">
      <c r="M154" s="14"/>
    </row>
    <row r="155" spans="12:13">
      <c r="M155" s="14"/>
    </row>
  </sheetData>
  <sheetProtection algorithmName="SHA-512" hashValue="bVnN8KBOabAgYEmLU6ztmLRPi0VCKQDOTatan6YzKiR3R6ohKBhqm6E53vNomg968oJ/9FuKyAqh+lnG89S4jQ==" saltValue="vC9WQjQNBxOWHzGYcVzBiw==" spinCount="100000" sheet="1" objects="1" scenarios="1"/>
  <pageMargins left="0.70866141732283472" right="0.70866141732283472" top="0.74803149606299213" bottom="0.74803149606299213" header="0.31496062992125984" footer="0.31496062992125984"/>
  <pageSetup scale="70" orientation="landscape" r:id="rId1"/>
  <ignoredErrors>
    <ignoredError sqref="J2:K118 M2:M117 I2:I11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9"/>
  <sheetViews>
    <sheetView rightToLeft="1" zoomScaleNormal="100" workbookViewId="0">
      <selection activeCell="E13" sqref="E13"/>
    </sheetView>
  </sheetViews>
  <sheetFormatPr defaultColWidth="9.140625" defaultRowHeight="18.75"/>
  <cols>
    <col min="1" max="1" width="9.140625" style="5"/>
    <col min="2" max="2" width="43.5703125" style="5" customWidth="1"/>
    <col min="3" max="3" width="17.85546875" style="5" customWidth="1"/>
    <col min="4" max="4" width="17.7109375" style="5" customWidth="1"/>
    <col min="5" max="5" width="19.42578125" style="5" customWidth="1"/>
    <col min="6" max="7" width="9.140625" style="5"/>
    <col min="8" max="8" width="11.28515625" style="5" bestFit="1" customWidth="1"/>
    <col min="9" max="16384" width="9.140625" style="5"/>
  </cols>
  <sheetData>
    <row r="1" spans="1:5">
      <c r="A1" s="17" t="s">
        <v>161</v>
      </c>
      <c r="B1" s="17" t="s">
        <v>0</v>
      </c>
      <c r="C1" s="17" t="s">
        <v>83</v>
      </c>
      <c r="D1" s="17" t="s">
        <v>84</v>
      </c>
      <c r="E1" s="17" t="s">
        <v>85</v>
      </c>
    </row>
    <row r="2" spans="1:5">
      <c r="A2" s="12">
        <v>1</v>
      </c>
      <c r="B2" s="12" t="str">
        <f>VLOOKUP(A2,'مواد اولیه '!A:D,2,0)</f>
        <v>گوشت گوساله منجمد  برزیلی ران یا سردست  خالص</v>
      </c>
      <c r="C2" s="12">
        <v>55</v>
      </c>
      <c r="D2" s="12">
        <f>VLOOKUP(A2,'مواد اولیه '!A:M,13,0)</f>
        <v>4659750</v>
      </c>
      <c r="E2" s="12">
        <f t="shared" ref="E2:E9" si="0">(C2*D2)/1000</f>
        <v>256286.25</v>
      </c>
    </row>
    <row r="3" spans="1:5">
      <c r="A3" s="12">
        <v>2</v>
      </c>
      <c r="B3" s="12" t="str">
        <f>VLOOKUP(A3,'مواد اولیه '!A:D,2,0)</f>
        <v xml:space="preserve">بادنجان پوست کنده </v>
      </c>
      <c r="C3" s="12">
        <v>120</v>
      </c>
      <c r="D3" s="12">
        <f>VLOOKUP(A3,'مواد اولیه '!A:M,13,0)</f>
        <v>185400</v>
      </c>
      <c r="E3" s="12">
        <f t="shared" si="0"/>
        <v>22248</v>
      </c>
    </row>
    <row r="4" spans="1:5">
      <c r="A4" s="12">
        <v>3</v>
      </c>
      <c r="B4" s="12" t="str">
        <f>VLOOKUP(A4,'مواد اولیه '!A:D,2,0)</f>
        <v xml:space="preserve">پیازخرد شده خالص </v>
      </c>
      <c r="C4" s="12">
        <v>30</v>
      </c>
      <c r="D4" s="12">
        <f>VLOOKUP(A4,'مواد اولیه '!A:M,13,0)</f>
        <v>225920</v>
      </c>
      <c r="E4" s="12">
        <f t="shared" si="0"/>
        <v>6777.6</v>
      </c>
    </row>
    <row r="5" spans="1:5">
      <c r="A5" s="12">
        <v>4</v>
      </c>
      <c r="B5" s="12" t="str">
        <f>VLOOKUP(A5,'مواد اولیه '!A:D,2,0)</f>
        <v>روغن مایع مخصوص سرخ کردنی معتبر حلب 16 لیتری</v>
      </c>
      <c r="C5" s="12">
        <v>50</v>
      </c>
      <c r="D5" s="12">
        <f>VLOOKUP(A5,'مواد اولیه '!A:M,13,0)</f>
        <v>1000000</v>
      </c>
      <c r="E5" s="12">
        <f t="shared" si="0"/>
        <v>50000</v>
      </c>
    </row>
    <row r="6" spans="1:5">
      <c r="A6" s="12">
        <v>5</v>
      </c>
      <c r="B6" s="12" t="str">
        <f>VLOOKUP(A6,'مواد اولیه '!A:D,2,0)</f>
        <v xml:space="preserve">لپه تبریزی با مارک اعتماد </v>
      </c>
      <c r="C6" s="12">
        <v>30</v>
      </c>
      <c r="D6" s="12">
        <f>VLOOKUP(A6,'مواد اولیه '!A:M,13,0)</f>
        <v>2200000</v>
      </c>
      <c r="E6" s="12">
        <f t="shared" si="0"/>
        <v>66000</v>
      </c>
    </row>
    <row r="7" spans="1:5">
      <c r="A7" s="12">
        <v>6</v>
      </c>
      <c r="B7" s="12" t="str">
        <f>VLOOKUP(A7,'مواد اولیه '!A:D,2,0)</f>
        <v>رب گوجه فرنگی معتبر(حلب 16 کیلوگرمی)</v>
      </c>
      <c r="C7" s="12">
        <v>22</v>
      </c>
      <c r="D7" s="12">
        <f>VLOOKUP(A7,'مواد اولیه '!A:M,13,0)</f>
        <v>1000000</v>
      </c>
      <c r="E7" s="12">
        <f t="shared" si="0"/>
        <v>22000</v>
      </c>
    </row>
    <row r="8" spans="1:5">
      <c r="A8" s="12">
        <v>7</v>
      </c>
      <c r="B8" s="12" t="str">
        <f>VLOOKUP(A8,'مواد اولیه '!A:D,2,0)</f>
        <v>آبلیمو معتبر</v>
      </c>
      <c r="C8" s="12">
        <v>10</v>
      </c>
      <c r="D8" s="12">
        <f>VLOOKUP(A8,'مواد اولیه '!A:M,13,0)</f>
        <v>500000</v>
      </c>
      <c r="E8" s="12">
        <f t="shared" si="0"/>
        <v>5000</v>
      </c>
    </row>
    <row r="9" spans="1:5">
      <c r="A9" s="12">
        <v>8</v>
      </c>
      <c r="B9" s="12" t="str">
        <f>VLOOKUP(A9,'مواد اولیه '!A:D,2,0)</f>
        <v xml:space="preserve">لیموعمانی مرغوب با رنگ روشن </v>
      </c>
      <c r="C9" s="12">
        <v>1</v>
      </c>
      <c r="D9" s="12">
        <f>VLOOKUP(A9,'مواد اولیه '!A:M,13,0)</f>
        <v>2500000</v>
      </c>
      <c r="E9" s="12">
        <f t="shared" si="0"/>
        <v>2500</v>
      </c>
    </row>
    <row r="10" spans="1:5">
      <c r="A10" s="12">
        <v>108</v>
      </c>
      <c r="B10" s="12" t="str">
        <f>VLOOKUP(A10,'مواد اولیه '!A:D,2,0)</f>
        <v xml:space="preserve">نمک و ادویه و فلفل و دارچین </v>
      </c>
      <c r="C10" s="12" t="s">
        <v>3</v>
      </c>
      <c r="D10" s="12">
        <f>VLOOKUP(A10,'مواد اولیه '!A:M,13,0)</f>
        <v>7600</v>
      </c>
      <c r="E10" s="12">
        <f>D10</f>
        <v>7600</v>
      </c>
    </row>
    <row r="11" spans="1:5">
      <c r="A11" s="12">
        <v>109</v>
      </c>
      <c r="B11" s="12" t="str">
        <f>VLOOKUP(A11,'مواد اولیه '!A:D,2,0)</f>
        <v xml:space="preserve">هل </v>
      </c>
      <c r="C11" s="12" t="s">
        <v>3</v>
      </c>
      <c r="D11" s="12">
        <f>VLOOKUP(A11,'مواد اولیه '!A:M,13,0)</f>
        <v>5000</v>
      </c>
      <c r="E11" s="12">
        <f>D11</f>
        <v>5000</v>
      </c>
    </row>
    <row r="12" spans="1:5">
      <c r="A12" s="12">
        <v>9</v>
      </c>
      <c r="B12" s="12" t="str">
        <f>VLOOKUP(A12,'مواد اولیه '!A:D,2,0)</f>
        <v>نان  لواش (هر قرص)</v>
      </c>
      <c r="C12" s="12" t="s">
        <v>4</v>
      </c>
      <c r="D12" s="12">
        <f>VLOOKUP(A12,'مواد اولیه '!A:M,13,0)</f>
        <v>7000</v>
      </c>
      <c r="E12" s="12">
        <f>D12/2</f>
        <v>3500</v>
      </c>
    </row>
    <row r="13" spans="1:5">
      <c r="A13" s="12">
        <v>11</v>
      </c>
      <c r="B13" s="12" t="str">
        <f>VLOOKUP(A13,'مواد اولیه '!A:D,2,0)</f>
        <v>برنج هندی  درجه یک (ستایش و.....)</v>
      </c>
      <c r="C13" s="12">
        <v>140</v>
      </c>
      <c r="D13" s="12">
        <f>VLOOKUP(A13,'مواد اولیه '!A:M,13,0)</f>
        <v>700000</v>
      </c>
      <c r="E13" s="12">
        <f>(C13*D13)/1000</f>
        <v>98000</v>
      </c>
    </row>
    <row r="14" spans="1:5">
      <c r="A14" s="18"/>
      <c r="B14" s="18" t="s">
        <v>49</v>
      </c>
      <c r="C14" s="18"/>
      <c r="D14" s="18"/>
      <c r="E14" s="18">
        <f>SUM(E2:E13)</f>
        <v>544911.85</v>
      </c>
    </row>
    <row r="15" spans="1:5">
      <c r="A15" s="17"/>
      <c r="B15" s="17" t="s">
        <v>6</v>
      </c>
      <c r="C15" s="17"/>
      <c r="D15" s="17"/>
      <c r="E15" s="17"/>
    </row>
    <row r="16" spans="1:5">
      <c r="A16" s="12">
        <v>1</v>
      </c>
      <c r="B16" s="12" t="str">
        <f>VLOOKUP(A16,'مواد اولیه '!A:D,2,0)</f>
        <v>گوشت گوساله منجمد  برزیلی ران یا سردست  خالص</v>
      </c>
      <c r="C16" s="12">
        <v>55</v>
      </c>
      <c r="D16" s="12">
        <f>VLOOKUP(A16,'مواد اولیه '!A:M,13,0)</f>
        <v>4659750</v>
      </c>
      <c r="E16" s="12">
        <f>(C16*D16)/1000</f>
        <v>256286.25</v>
      </c>
    </row>
    <row r="17" spans="1:5">
      <c r="A17" s="12">
        <v>12</v>
      </c>
      <c r="B17" s="12" t="str">
        <f>VLOOKUP(A17,'مواد اولیه '!A:D,2,0)</f>
        <v>چیپس سیب زمینی مزمز</v>
      </c>
      <c r="C17" s="12">
        <v>10</v>
      </c>
      <c r="D17" s="12">
        <f>VLOOKUP(A17,'مواد اولیه '!A:M,13,0)</f>
        <v>3300000</v>
      </c>
      <c r="E17" s="12">
        <f t="shared" ref="E17:E23" si="1">(C17*D17)/1000</f>
        <v>33000</v>
      </c>
    </row>
    <row r="18" spans="1:5">
      <c r="A18" s="12">
        <v>3</v>
      </c>
      <c r="B18" s="12" t="str">
        <f>VLOOKUP(A18,'مواد اولیه '!A:D,2,0)</f>
        <v xml:space="preserve">پیازخرد شده خالص </v>
      </c>
      <c r="C18" s="12">
        <v>30</v>
      </c>
      <c r="D18" s="12">
        <f>VLOOKUP(A18,'مواد اولیه '!A:M,13,0)</f>
        <v>225920</v>
      </c>
      <c r="E18" s="12">
        <f t="shared" si="1"/>
        <v>6777.6</v>
      </c>
    </row>
    <row r="19" spans="1:5">
      <c r="A19" s="12">
        <v>4</v>
      </c>
      <c r="B19" s="12" t="str">
        <f>VLOOKUP(A19,'مواد اولیه '!A:D,2,0)</f>
        <v>روغن مایع مخصوص سرخ کردنی معتبر حلب 16 لیتری</v>
      </c>
      <c r="C19" s="12">
        <v>25</v>
      </c>
      <c r="D19" s="12">
        <f>VLOOKUP(A19,'مواد اولیه '!A:M,13,0)</f>
        <v>1000000</v>
      </c>
      <c r="E19" s="12">
        <f t="shared" si="1"/>
        <v>25000</v>
      </c>
    </row>
    <row r="20" spans="1:5">
      <c r="A20" s="12">
        <v>5</v>
      </c>
      <c r="B20" s="12" t="str">
        <f>VLOOKUP(A20,'مواد اولیه '!A:D,2,0)</f>
        <v xml:space="preserve">لپه تبریزی با مارک اعتماد </v>
      </c>
      <c r="C20" s="12">
        <v>30</v>
      </c>
      <c r="D20" s="12">
        <f>VLOOKUP(A20,'مواد اولیه '!A:M,13,0)</f>
        <v>2200000</v>
      </c>
      <c r="E20" s="12">
        <f t="shared" si="1"/>
        <v>66000</v>
      </c>
    </row>
    <row r="21" spans="1:5">
      <c r="A21" s="12">
        <v>6</v>
      </c>
      <c r="B21" s="12" t="str">
        <f>VLOOKUP(A21,'مواد اولیه '!A:D,2,0)</f>
        <v>رب گوجه فرنگی معتبر(حلب 16 کیلوگرمی)</v>
      </c>
      <c r="C21" s="12">
        <v>12</v>
      </c>
      <c r="D21" s="12">
        <f>VLOOKUP(A21,'مواد اولیه '!A:M,13,0)</f>
        <v>1000000</v>
      </c>
      <c r="E21" s="12">
        <f t="shared" si="1"/>
        <v>12000</v>
      </c>
    </row>
    <row r="22" spans="1:5">
      <c r="A22" s="12">
        <v>7</v>
      </c>
      <c r="B22" s="12" t="str">
        <f>VLOOKUP(A22,'مواد اولیه '!A:D,2,0)</f>
        <v>آبلیمو معتبر</v>
      </c>
      <c r="C22" s="12">
        <v>7</v>
      </c>
      <c r="D22" s="12">
        <f>VLOOKUP(A22,'مواد اولیه '!A:M,13,0)</f>
        <v>500000</v>
      </c>
      <c r="E22" s="12">
        <f t="shared" si="1"/>
        <v>3500</v>
      </c>
    </row>
    <row r="23" spans="1:5">
      <c r="A23" s="12">
        <v>8</v>
      </c>
      <c r="B23" s="12" t="str">
        <f>VLOOKUP(A23,'مواد اولیه '!A:D,2,0)</f>
        <v xml:space="preserve">لیموعمانی مرغوب با رنگ روشن </v>
      </c>
      <c r="C23" s="12">
        <v>1</v>
      </c>
      <c r="D23" s="12">
        <f>VLOOKUP(A23,'مواد اولیه '!A:M,13,0)</f>
        <v>2500000</v>
      </c>
      <c r="E23" s="12">
        <f t="shared" si="1"/>
        <v>2500</v>
      </c>
    </row>
    <row r="24" spans="1:5">
      <c r="A24" s="12">
        <v>108</v>
      </c>
      <c r="B24" s="12" t="str">
        <f>VLOOKUP(A24,'مواد اولیه '!A:D,2,0)</f>
        <v xml:space="preserve">نمک و ادویه و فلفل و دارچین </v>
      </c>
      <c r="C24" s="12" t="s">
        <v>3</v>
      </c>
      <c r="D24" s="12">
        <f>VLOOKUP(A24,'مواد اولیه '!A:M,13,0)</f>
        <v>7600</v>
      </c>
      <c r="E24" s="12">
        <f>D24</f>
        <v>7600</v>
      </c>
    </row>
    <row r="25" spans="1:5">
      <c r="A25" s="12">
        <v>109</v>
      </c>
      <c r="B25" s="12" t="str">
        <f>VLOOKUP(A25,'مواد اولیه '!A:D,2,0)</f>
        <v xml:space="preserve">هل </v>
      </c>
      <c r="C25" s="12" t="s">
        <v>3</v>
      </c>
      <c r="D25" s="12">
        <f>VLOOKUP(A25,'مواد اولیه '!A:M,13,0)</f>
        <v>5000</v>
      </c>
      <c r="E25" s="12">
        <f>D25</f>
        <v>5000</v>
      </c>
    </row>
    <row r="26" spans="1:5">
      <c r="A26" s="12">
        <v>9</v>
      </c>
      <c r="B26" s="12" t="str">
        <f>VLOOKUP(A26,'مواد اولیه '!A:D,2,0)</f>
        <v>نان  لواش (هر قرص)</v>
      </c>
      <c r="C26" s="12" t="s">
        <v>4</v>
      </c>
      <c r="D26" s="12">
        <f>VLOOKUP(A26,'مواد اولیه '!A:M,13,0)</f>
        <v>7000</v>
      </c>
      <c r="E26" s="12">
        <f>D26/2</f>
        <v>3500</v>
      </c>
    </row>
    <row r="27" spans="1:5">
      <c r="A27" s="12">
        <v>11</v>
      </c>
      <c r="B27" s="12" t="str">
        <f>VLOOKUP(A27,'مواد اولیه '!A:D,2,0)</f>
        <v>برنج هندی  درجه یک (ستایش و.....)</v>
      </c>
      <c r="C27" s="12">
        <v>140</v>
      </c>
      <c r="D27" s="12">
        <f>VLOOKUP(A27,'مواد اولیه '!A:M,13,0)</f>
        <v>700000</v>
      </c>
      <c r="E27" s="12">
        <f>(C27*D27)/1000</f>
        <v>98000</v>
      </c>
    </row>
    <row r="28" spans="1:5">
      <c r="A28" s="18"/>
      <c r="B28" s="18" t="s">
        <v>5</v>
      </c>
      <c r="C28" s="18"/>
      <c r="D28" s="18"/>
      <c r="E28" s="18">
        <f>SUM(E16:E27)</f>
        <v>519163.85</v>
      </c>
    </row>
    <row r="29" spans="1:5">
      <c r="A29" s="17"/>
      <c r="B29" s="17" t="s">
        <v>7</v>
      </c>
      <c r="C29" s="17"/>
      <c r="D29" s="17"/>
      <c r="E29" s="17"/>
    </row>
    <row r="30" spans="1:5">
      <c r="A30" s="12">
        <v>1</v>
      </c>
      <c r="B30" s="12" t="str">
        <f>VLOOKUP(A30,'مواد اولیه '!A:B,2,0)</f>
        <v>گوشت گوساله منجمد  برزیلی ران یا سردست  خالص</v>
      </c>
      <c r="C30" s="12">
        <v>60</v>
      </c>
      <c r="D30" s="12">
        <f>VLOOKUP(A30,'مواد اولیه '!A:M,13,0)</f>
        <v>4659750</v>
      </c>
      <c r="E30" s="12">
        <f t="shared" ref="E30:E36" si="2">(C30*D30)/1000</f>
        <v>279585</v>
      </c>
    </row>
    <row r="31" spans="1:5">
      <c r="A31" s="12">
        <v>13</v>
      </c>
      <c r="B31" s="12" t="str">
        <f>VLOOKUP(A31,'مواد اولیه '!A:B,2,0)</f>
        <v>سبزی خورشتی آماده مصرف تازه</v>
      </c>
      <c r="C31" s="12">
        <v>80</v>
      </c>
      <c r="D31" s="12">
        <f>VLOOKUP(A31,'مواد اولیه '!A:M,13,0)</f>
        <v>550000</v>
      </c>
      <c r="E31" s="12">
        <f t="shared" si="2"/>
        <v>44000</v>
      </c>
    </row>
    <row r="32" spans="1:5">
      <c r="A32" s="12">
        <v>3</v>
      </c>
      <c r="B32" s="12" t="str">
        <f>VLOOKUP(A32,'مواد اولیه '!A:B,2,0)</f>
        <v xml:space="preserve">پیازخرد شده خالص </v>
      </c>
      <c r="C32" s="12">
        <v>30</v>
      </c>
      <c r="D32" s="12">
        <f>VLOOKUP(A32,'مواد اولیه '!A:M,13,0)</f>
        <v>225920</v>
      </c>
      <c r="E32" s="12">
        <f t="shared" si="2"/>
        <v>6777.6</v>
      </c>
    </row>
    <row r="33" spans="1:5">
      <c r="A33" s="12">
        <v>4</v>
      </c>
      <c r="B33" s="12" t="str">
        <f>VLOOKUP(A33,'مواد اولیه '!A:B,2,0)</f>
        <v>روغن مایع مخصوص سرخ کردنی معتبر حلب 16 لیتری</v>
      </c>
      <c r="C33" s="12">
        <v>30</v>
      </c>
      <c r="D33" s="12">
        <f>VLOOKUP(A33,'مواد اولیه '!A:M,13,0)</f>
        <v>1000000</v>
      </c>
      <c r="E33" s="12">
        <f t="shared" si="2"/>
        <v>30000</v>
      </c>
    </row>
    <row r="34" spans="1:5">
      <c r="A34" s="12">
        <v>14</v>
      </c>
      <c r="B34" s="12" t="str">
        <f>VLOOKUP(A34,'مواد اولیه '!A:B,2,0)</f>
        <v xml:space="preserve">لوبیا چیتی مرغوب </v>
      </c>
      <c r="C34" s="12">
        <v>18</v>
      </c>
      <c r="D34" s="12">
        <f>VLOOKUP(A34,'مواد اولیه '!A:M,13,0)</f>
        <v>3500000</v>
      </c>
      <c r="E34" s="12">
        <f t="shared" si="2"/>
        <v>63000</v>
      </c>
    </row>
    <row r="35" spans="1:5">
      <c r="A35" s="12">
        <v>7</v>
      </c>
      <c r="B35" s="12" t="str">
        <f>VLOOKUP(A35,'مواد اولیه '!A:B,2,0)</f>
        <v>آبلیمو معتبر</v>
      </c>
      <c r="C35" s="12">
        <v>10</v>
      </c>
      <c r="D35" s="12">
        <f>VLOOKUP(A35,'مواد اولیه '!A:M,13,0)</f>
        <v>500000</v>
      </c>
      <c r="E35" s="12">
        <f t="shared" si="2"/>
        <v>5000</v>
      </c>
    </row>
    <row r="36" spans="1:5">
      <c r="A36" s="12">
        <v>8</v>
      </c>
      <c r="B36" s="12" t="str">
        <f>VLOOKUP(A36,'مواد اولیه '!A:B,2,0)</f>
        <v xml:space="preserve">لیموعمانی مرغوب با رنگ روشن </v>
      </c>
      <c r="C36" s="12">
        <v>2</v>
      </c>
      <c r="D36" s="12">
        <f>VLOOKUP(A36,'مواد اولیه '!A:M,13,0)</f>
        <v>2500000</v>
      </c>
      <c r="E36" s="12">
        <f t="shared" si="2"/>
        <v>5000</v>
      </c>
    </row>
    <row r="37" spans="1:5">
      <c r="A37" s="12">
        <v>108</v>
      </c>
      <c r="B37" s="12" t="str">
        <f>VLOOKUP(A37,'مواد اولیه '!A:B,2,0)</f>
        <v xml:space="preserve">نمک و ادویه و فلفل و دارچین </v>
      </c>
      <c r="C37" s="12" t="s">
        <v>3</v>
      </c>
      <c r="D37" s="12">
        <f>VLOOKUP(A37,'مواد اولیه '!A:M,13,0)</f>
        <v>7600</v>
      </c>
      <c r="E37" s="12">
        <f>D37</f>
        <v>7600</v>
      </c>
    </row>
    <row r="38" spans="1:5">
      <c r="A38" s="12">
        <v>109</v>
      </c>
      <c r="B38" s="12" t="str">
        <f>VLOOKUP(A38,'مواد اولیه '!A:B,2,0)</f>
        <v xml:space="preserve">هل </v>
      </c>
      <c r="C38" s="12" t="s">
        <v>3</v>
      </c>
      <c r="D38" s="12">
        <f>VLOOKUP(A38,'مواد اولیه '!A:M,13,0)</f>
        <v>5000</v>
      </c>
      <c r="E38" s="12">
        <f>D38</f>
        <v>5000</v>
      </c>
    </row>
    <row r="39" spans="1:5">
      <c r="A39" s="12">
        <v>9</v>
      </c>
      <c r="B39" s="12" t="str">
        <f>VLOOKUP(A39,'مواد اولیه '!A:B,2,0)</f>
        <v>نان  لواش (هر قرص)</v>
      </c>
      <c r="C39" s="12" t="s">
        <v>4</v>
      </c>
      <c r="D39" s="12">
        <f>VLOOKUP(A39,'مواد اولیه '!A:M,13,0)</f>
        <v>7000</v>
      </c>
      <c r="E39" s="12">
        <f>D39/2</f>
        <v>3500</v>
      </c>
    </row>
    <row r="40" spans="1:5">
      <c r="A40" s="12">
        <v>11</v>
      </c>
      <c r="B40" s="12" t="str">
        <f>VLOOKUP(A40,'مواد اولیه '!A:B,2,0)</f>
        <v>برنج هندی  درجه یک (ستایش و.....)</v>
      </c>
      <c r="C40" s="12">
        <v>140</v>
      </c>
      <c r="D40" s="12">
        <f>VLOOKUP(A40,'مواد اولیه '!A:M,13,0)</f>
        <v>700000</v>
      </c>
      <c r="E40" s="12">
        <f>(C40*D40)/1000</f>
        <v>98000</v>
      </c>
    </row>
    <row r="41" spans="1:5">
      <c r="A41" s="18"/>
      <c r="B41" s="18" t="s">
        <v>5</v>
      </c>
      <c r="C41" s="18"/>
      <c r="D41" s="18"/>
      <c r="E41" s="18">
        <f>SUM(E30:E40)</f>
        <v>547462.6</v>
      </c>
    </row>
    <row r="42" spans="1:5">
      <c r="A42" s="17"/>
      <c r="B42" s="17" t="s">
        <v>8</v>
      </c>
      <c r="C42" s="17"/>
      <c r="D42" s="17"/>
      <c r="E42" s="17"/>
    </row>
    <row r="43" spans="1:5">
      <c r="A43" s="12">
        <v>16</v>
      </c>
      <c r="B43" s="12" t="str">
        <f>VLOOKUP(A43,'مواد اولیه '!A:B,2,0)</f>
        <v>ماهی قزل الا شکم خالی منجمد  450 گرمی</v>
      </c>
      <c r="C43" s="12">
        <v>450</v>
      </c>
      <c r="D43" s="12">
        <f>VLOOKUP(A43,'مواد اولیه '!A:M,13,0)</f>
        <v>0</v>
      </c>
      <c r="E43" s="12">
        <f>(C43*D43)/1000</f>
        <v>0</v>
      </c>
    </row>
    <row r="44" spans="1:5">
      <c r="A44" s="12">
        <v>19</v>
      </c>
      <c r="B44" s="12" t="str">
        <f>VLOOKUP(A44,'مواد اولیه '!A:B,2,0)</f>
        <v xml:space="preserve">شوید خشک مرغوب </v>
      </c>
      <c r="C44" s="12">
        <v>5</v>
      </c>
      <c r="D44" s="12">
        <f>VLOOKUP(A44,'مواد اولیه '!A:M,13,0)</f>
        <v>3000000</v>
      </c>
      <c r="E44" s="12">
        <f>(C44*D44)/1000</f>
        <v>15000</v>
      </c>
    </row>
    <row r="45" spans="1:5">
      <c r="A45" s="12">
        <v>111</v>
      </c>
      <c r="B45" s="12" t="str">
        <f>VLOOKUP(A45,'مواد اولیه '!A:B,2,0)</f>
        <v xml:space="preserve">آرد سفید </v>
      </c>
      <c r="C45" s="12" t="s">
        <v>3</v>
      </c>
      <c r="D45" s="12">
        <f>VLOOKUP(A45,'مواد اولیه '!A:M,13,0)</f>
        <v>500000</v>
      </c>
      <c r="E45" s="12">
        <v>4000</v>
      </c>
    </row>
    <row r="46" spans="1:5">
      <c r="A46" s="12">
        <v>4</v>
      </c>
      <c r="B46" s="12" t="str">
        <f>VLOOKUP(A46,'مواد اولیه '!A:B,2,0)</f>
        <v>روغن مایع مخصوص سرخ کردنی معتبر حلب 16 لیتری</v>
      </c>
      <c r="C46" s="12">
        <v>70</v>
      </c>
      <c r="D46" s="12">
        <f>VLOOKUP(A46,'مواد اولیه '!A:M,13,0)</f>
        <v>1000000</v>
      </c>
      <c r="E46" s="12">
        <f>(C46*D46)/1000</f>
        <v>70000</v>
      </c>
    </row>
    <row r="47" spans="1:5">
      <c r="A47" s="12">
        <v>17</v>
      </c>
      <c r="B47" s="12" t="str">
        <f>VLOOKUP(A47,'مواد اولیه '!A:B,2,0)</f>
        <v xml:space="preserve">سرکه سفید </v>
      </c>
      <c r="C47" s="12">
        <v>10</v>
      </c>
      <c r="D47" s="12">
        <f>VLOOKUP(A47,'مواد اولیه '!A:M,13,0)</f>
        <v>200000</v>
      </c>
      <c r="E47" s="12">
        <f>(C47*D47)/1000</f>
        <v>2000</v>
      </c>
    </row>
    <row r="48" spans="1:5">
      <c r="A48" s="12">
        <v>7</v>
      </c>
      <c r="B48" s="12" t="str">
        <f>VLOOKUP(A48,'مواد اولیه '!A:B,2,0)</f>
        <v>آبلیمو معتبر</v>
      </c>
      <c r="C48" s="12">
        <v>20</v>
      </c>
      <c r="D48" s="12">
        <f>VLOOKUP(A48,'مواد اولیه '!A:M,13,0)</f>
        <v>500000</v>
      </c>
      <c r="E48" s="12">
        <f>(C48*D48)/1000</f>
        <v>10000</v>
      </c>
    </row>
    <row r="49" spans="1:5">
      <c r="A49" s="12">
        <v>108</v>
      </c>
      <c r="B49" s="12" t="str">
        <f>VLOOKUP(A49,'مواد اولیه '!A:B,2,0)</f>
        <v xml:space="preserve">نمک و ادویه و فلفل و دارچین </v>
      </c>
      <c r="C49" s="12" t="s">
        <v>3</v>
      </c>
      <c r="D49" s="12">
        <f>VLOOKUP(A49,'مواد اولیه '!A:M,13,0)</f>
        <v>7600</v>
      </c>
      <c r="E49" s="12">
        <f>D49</f>
        <v>7600</v>
      </c>
    </row>
    <row r="50" spans="1:5">
      <c r="A50" s="12">
        <v>125</v>
      </c>
      <c r="B50" s="12" t="str">
        <f>VLOOKUP(A50,'مواد اولیه '!A:B,2,0)</f>
        <v>آبلیمو تک نفره</v>
      </c>
      <c r="C50" s="12">
        <v>1</v>
      </c>
      <c r="D50" s="12">
        <f>VLOOKUP(A50,'مواد اولیه '!A:M,13,0)</f>
        <v>6000</v>
      </c>
      <c r="E50" s="12">
        <f>D50</f>
        <v>6000</v>
      </c>
    </row>
    <row r="51" spans="1:5">
      <c r="A51" s="12">
        <v>11</v>
      </c>
      <c r="B51" s="12" t="str">
        <f>VLOOKUP(A51,'مواد اولیه '!A:B,2,0)</f>
        <v>برنج هندی  درجه یک (ستایش و.....)</v>
      </c>
      <c r="C51" s="12">
        <v>135</v>
      </c>
      <c r="D51" s="12">
        <f>VLOOKUP(A51,'مواد اولیه '!A:M,13,0)</f>
        <v>700000</v>
      </c>
      <c r="E51" s="12">
        <f>(C51*D51)/1000</f>
        <v>94500</v>
      </c>
    </row>
    <row r="52" spans="1:5">
      <c r="A52" s="12">
        <v>9</v>
      </c>
      <c r="B52" s="12" t="str">
        <f>VLOOKUP(A52,'مواد اولیه '!A:B,2,0)</f>
        <v>نان  لواش (هر قرص)</v>
      </c>
      <c r="C52" s="12" t="s">
        <v>4</v>
      </c>
      <c r="D52" s="12">
        <f>VLOOKUP(A52,'مواد اولیه '!A:M,13,0)</f>
        <v>7000</v>
      </c>
      <c r="E52" s="12">
        <f>D52/2</f>
        <v>3500</v>
      </c>
    </row>
    <row r="53" spans="1:5">
      <c r="A53" s="18"/>
      <c r="B53" s="18" t="s">
        <v>5</v>
      </c>
      <c r="C53" s="18"/>
      <c r="D53" s="18"/>
      <c r="E53" s="18">
        <f>SUM(E43:E52)</f>
        <v>212600</v>
      </c>
    </row>
    <row r="54" spans="1:5">
      <c r="A54" s="17"/>
      <c r="B54" s="17" t="s">
        <v>9</v>
      </c>
      <c r="C54" s="17"/>
      <c r="D54" s="17"/>
      <c r="E54" s="17"/>
    </row>
    <row r="55" spans="1:5">
      <c r="A55" s="12">
        <v>134</v>
      </c>
      <c r="B55" s="12" t="str">
        <f>VLOOKUP(A55,'مواد اولیه '!A:B,2,0)</f>
        <v>تن ماهی 120 گرمی خوشبخت</v>
      </c>
      <c r="C55" s="12">
        <v>120</v>
      </c>
      <c r="D55" s="12">
        <f>VLOOKUP(A55,'مواد اولیه '!A:M,13,0)</f>
        <v>700000</v>
      </c>
      <c r="E55" s="12">
        <f>D55</f>
        <v>700000</v>
      </c>
    </row>
    <row r="56" spans="1:5">
      <c r="A56" s="12">
        <v>19</v>
      </c>
      <c r="B56" s="12" t="str">
        <f>VLOOKUP(A56,'مواد اولیه '!A:B,2,0)</f>
        <v xml:space="preserve">شوید خشک مرغوب </v>
      </c>
      <c r="C56" s="12">
        <v>5</v>
      </c>
      <c r="D56" s="12">
        <f>VLOOKUP(A56,'مواد اولیه '!A:M,13,0)</f>
        <v>3000000</v>
      </c>
      <c r="E56" s="12">
        <f>(C56*D56)/1000</f>
        <v>15000</v>
      </c>
    </row>
    <row r="57" spans="1:5">
      <c r="A57" s="12">
        <v>4</v>
      </c>
      <c r="B57" s="12" t="str">
        <f>VLOOKUP(A57,'مواد اولیه '!A:B,2,0)</f>
        <v>روغن مایع مخصوص سرخ کردنی معتبر حلب 16 لیتری</v>
      </c>
      <c r="C57" s="12">
        <v>15</v>
      </c>
      <c r="D57" s="12">
        <f>VLOOKUP(A57,'مواد اولیه '!A:M,13,0)</f>
        <v>1000000</v>
      </c>
      <c r="E57" s="12">
        <f>(C57*D57)/1000</f>
        <v>15000</v>
      </c>
    </row>
    <row r="58" spans="1:5">
      <c r="A58" s="12">
        <v>108</v>
      </c>
      <c r="B58" s="12" t="str">
        <f>VLOOKUP(A58,'مواد اولیه '!A:B,2,0)</f>
        <v xml:space="preserve">نمک و ادویه و فلفل و دارچین </v>
      </c>
      <c r="C58" s="12" t="s">
        <v>3</v>
      </c>
      <c r="D58" s="12">
        <f>VLOOKUP(A58,'مواد اولیه '!A:M,13,0)</f>
        <v>7600</v>
      </c>
      <c r="E58" s="12">
        <f>D58</f>
        <v>7600</v>
      </c>
    </row>
    <row r="59" spans="1:5">
      <c r="A59" s="12">
        <v>11</v>
      </c>
      <c r="B59" s="12" t="str">
        <f>VLOOKUP(A59,'مواد اولیه '!A:B,2,0)</f>
        <v>برنج هندی  درجه یک (ستایش و.....)</v>
      </c>
      <c r="C59" s="12">
        <v>140</v>
      </c>
      <c r="D59" s="12">
        <f>VLOOKUP(A59,'مواد اولیه '!A:M,13,0)</f>
        <v>700000</v>
      </c>
      <c r="E59" s="12">
        <f>(C59*D59)/1000</f>
        <v>98000</v>
      </c>
    </row>
    <row r="60" spans="1:5">
      <c r="A60" s="12">
        <v>9</v>
      </c>
      <c r="B60" s="12" t="str">
        <f>VLOOKUP(A60,'مواد اولیه '!A:B,2,0)</f>
        <v>نان  لواش (هر قرص)</v>
      </c>
      <c r="C60" s="12" t="s">
        <v>4</v>
      </c>
      <c r="D60" s="12">
        <f>VLOOKUP(A60,'مواد اولیه '!A:M,13,0)</f>
        <v>7000</v>
      </c>
      <c r="E60" s="12">
        <f>D60/2</f>
        <v>3500</v>
      </c>
    </row>
    <row r="61" spans="1:5">
      <c r="A61" s="18"/>
      <c r="B61" s="18" t="s">
        <v>5</v>
      </c>
      <c r="C61" s="18"/>
      <c r="D61" s="18"/>
      <c r="E61" s="18">
        <f>SUM(E55:E60)</f>
        <v>839100</v>
      </c>
    </row>
    <row r="62" spans="1:5">
      <c r="A62" s="17"/>
      <c r="B62" s="17" t="s">
        <v>10</v>
      </c>
      <c r="C62" s="17"/>
      <c r="D62" s="17"/>
      <c r="E62" s="17"/>
    </row>
    <row r="63" spans="1:5">
      <c r="A63" s="12">
        <v>1</v>
      </c>
      <c r="B63" s="12" t="str">
        <f>VLOOKUP(A63,'مواد اولیه '!A:B,2,0)</f>
        <v>گوشت گوساله منجمد  برزیلی ران یا سردست  خالص</v>
      </c>
      <c r="C63" s="12">
        <v>50</v>
      </c>
      <c r="D63" s="12">
        <f>VLOOKUP(A63,'مواد اولیه '!A:M,13,0)</f>
        <v>4659750</v>
      </c>
      <c r="E63" s="12">
        <f t="shared" ref="E63:E68" si="3">(C63*D63)/1000</f>
        <v>232987.5</v>
      </c>
    </row>
    <row r="64" spans="1:5">
      <c r="A64" s="12">
        <v>20</v>
      </c>
      <c r="B64" s="12" t="str">
        <f>VLOOKUP(A64,'مواد اولیه '!A:B,2,0)</f>
        <v>فلفل دلمه تازه خالص</v>
      </c>
      <c r="C64" s="12">
        <v>5</v>
      </c>
      <c r="D64" s="12">
        <f>VLOOKUP(A64,'مواد اولیه '!A:M,13,0)</f>
        <v>400000</v>
      </c>
      <c r="E64" s="12">
        <f t="shared" si="3"/>
        <v>2000</v>
      </c>
    </row>
    <row r="65" spans="1:5">
      <c r="A65" s="12">
        <v>3</v>
      </c>
      <c r="B65" s="12" t="str">
        <f>VLOOKUP(A65,'مواد اولیه '!A:B,2,0)</f>
        <v xml:space="preserve">پیازخرد شده خالص </v>
      </c>
      <c r="C65" s="12">
        <v>30</v>
      </c>
      <c r="D65" s="12">
        <f>VLOOKUP(A65,'مواد اولیه '!A:M,13,0)</f>
        <v>225920</v>
      </c>
      <c r="E65" s="12">
        <f t="shared" si="3"/>
        <v>6777.6</v>
      </c>
    </row>
    <row r="66" spans="1:5">
      <c r="A66" s="12">
        <v>4</v>
      </c>
      <c r="B66" s="12" t="str">
        <f>VLOOKUP(A66,'مواد اولیه '!A:B,2,0)</f>
        <v>روغن مایع مخصوص سرخ کردنی معتبر حلب 16 لیتری</v>
      </c>
      <c r="C66" s="12">
        <v>30</v>
      </c>
      <c r="D66" s="12">
        <f>VLOOKUP(A66,'مواد اولیه '!A:M,13,0)</f>
        <v>1000000</v>
      </c>
      <c r="E66" s="12">
        <f t="shared" si="3"/>
        <v>30000</v>
      </c>
    </row>
    <row r="67" spans="1:5">
      <c r="A67" s="12">
        <v>21</v>
      </c>
      <c r="B67" s="12" t="str">
        <f>VLOOKUP(A67,'مواد اولیه '!A:B,2,0)</f>
        <v xml:space="preserve">لوبیا سبز آماده مصرف </v>
      </c>
      <c r="C67" s="12">
        <v>100</v>
      </c>
      <c r="D67" s="12">
        <f>VLOOKUP(A67,'مواد اولیه '!A:M,13,0)</f>
        <v>700000</v>
      </c>
      <c r="E67" s="12">
        <f t="shared" si="3"/>
        <v>70000</v>
      </c>
    </row>
    <row r="68" spans="1:5">
      <c r="A68" s="12">
        <v>7</v>
      </c>
      <c r="B68" s="12" t="str">
        <f>VLOOKUP(A68,'مواد اولیه '!A:B,2,0)</f>
        <v>آبلیمو معتبر</v>
      </c>
      <c r="C68" s="12">
        <v>7</v>
      </c>
      <c r="D68" s="12">
        <f>VLOOKUP(A68,'مواد اولیه '!A:M,13,0)</f>
        <v>500000</v>
      </c>
      <c r="E68" s="12">
        <f t="shared" si="3"/>
        <v>3500</v>
      </c>
    </row>
    <row r="69" spans="1:5">
      <c r="A69" s="12">
        <v>108</v>
      </c>
      <c r="B69" s="12" t="str">
        <f>VLOOKUP(A69,'مواد اولیه '!A:B,2,0)</f>
        <v xml:space="preserve">نمک و ادویه و فلفل و دارچین </v>
      </c>
      <c r="C69" s="12" t="s">
        <v>3</v>
      </c>
      <c r="D69" s="12">
        <f>VLOOKUP(A69,'مواد اولیه '!A:M,13,0)</f>
        <v>7600</v>
      </c>
      <c r="E69" s="12">
        <f>D69</f>
        <v>7600</v>
      </c>
    </row>
    <row r="70" spans="1:5">
      <c r="A70" s="12">
        <v>6</v>
      </c>
      <c r="B70" s="12" t="str">
        <f>VLOOKUP(A70,'مواد اولیه '!A:B,2,0)</f>
        <v>رب گوجه فرنگی معتبر(حلب 16 کیلوگرمی)</v>
      </c>
      <c r="C70" s="12">
        <v>30</v>
      </c>
      <c r="D70" s="12">
        <f>VLOOKUP(A70,'مواد اولیه '!A:M,13,0)</f>
        <v>1000000</v>
      </c>
      <c r="E70" s="12">
        <f>(C70*D70)/1000</f>
        <v>30000</v>
      </c>
    </row>
    <row r="71" spans="1:5">
      <c r="A71" s="12">
        <v>11</v>
      </c>
      <c r="B71" s="12" t="str">
        <f>VLOOKUP(A71,'مواد اولیه '!A:B,2,0)</f>
        <v>برنج هندی  درجه یک (ستایش و.....)</v>
      </c>
      <c r="C71" s="12">
        <v>130</v>
      </c>
      <c r="D71" s="12">
        <f>VLOOKUP(A71,'مواد اولیه '!A:M,13,0)</f>
        <v>700000</v>
      </c>
      <c r="E71" s="12">
        <f>(C71*D71)/1000</f>
        <v>91000</v>
      </c>
    </row>
    <row r="72" spans="1:5">
      <c r="A72" s="12">
        <v>9</v>
      </c>
      <c r="B72" s="12" t="str">
        <f>VLOOKUP(A72,'مواد اولیه '!A:B,2,0)</f>
        <v>نان  لواش (هر قرص)</v>
      </c>
      <c r="C72" s="12" t="s">
        <v>4</v>
      </c>
      <c r="D72" s="12">
        <f>VLOOKUP(A72,'مواد اولیه '!A:M,13,0)</f>
        <v>7000</v>
      </c>
      <c r="E72" s="12">
        <f>D72/2</f>
        <v>3500</v>
      </c>
    </row>
    <row r="73" spans="1:5">
      <c r="A73" s="18"/>
      <c r="B73" s="18" t="s">
        <v>5</v>
      </c>
      <c r="C73" s="18"/>
      <c r="D73" s="18"/>
      <c r="E73" s="18">
        <f>SUM(E63:E72)</f>
        <v>477365.1</v>
      </c>
    </row>
    <row r="74" spans="1:5">
      <c r="A74" s="17"/>
      <c r="B74" s="17" t="s">
        <v>11</v>
      </c>
      <c r="C74" s="17"/>
      <c r="D74" s="17"/>
      <c r="E74" s="17"/>
    </row>
    <row r="75" spans="1:5">
      <c r="A75" s="12">
        <v>1</v>
      </c>
      <c r="B75" s="12" t="str">
        <f>VLOOKUP(A75,'مواد اولیه '!A:B,2,0)</f>
        <v>گوشت گوساله منجمد  برزیلی ران یا سردست  خالص</v>
      </c>
      <c r="C75" s="12">
        <v>50</v>
      </c>
      <c r="D75" s="12">
        <f>VLOOKUP(A75,'مواد اولیه '!A:M,13,0)</f>
        <v>4659750</v>
      </c>
      <c r="E75" s="12">
        <f t="shared" ref="E75:E80" si="4">(C75*D75)/1000</f>
        <v>232987.5</v>
      </c>
    </row>
    <row r="76" spans="1:5">
      <c r="A76" s="12">
        <v>20</v>
      </c>
      <c r="B76" s="12" t="str">
        <f>VLOOKUP(A76,'مواد اولیه '!A:B,2,0)</f>
        <v>فلفل دلمه تازه خالص</v>
      </c>
      <c r="C76" s="12">
        <v>5</v>
      </c>
      <c r="D76" s="12">
        <f>VLOOKUP(A76,'مواد اولیه '!A:M,13,0)</f>
        <v>400000</v>
      </c>
      <c r="E76" s="12">
        <f t="shared" si="4"/>
        <v>2000</v>
      </c>
    </row>
    <row r="77" spans="1:5">
      <c r="A77" s="12">
        <v>3</v>
      </c>
      <c r="B77" s="12" t="str">
        <f>VLOOKUP(A77,'مواد اولیه '!A:B,2,0)</f>
        <v xml:space="preserve">پیازخرد شده خالص </v>
      </c>
      <c r="C77" s="12">
        <v>30</v>
      </c>
      <c r="D77" s="12">
        <f>VLOOKUP(A77,'مواد اولیه '!A:M,13,0)</f>
        <v>225920</v>
      </c>
      <c r="E77" s="12">
        <f t="shared" si="4"/>
        <v>6777.6</v>
      </c>
    </row>
    <row r="78" spans="1:5">
      <c r="A78" s="12">
        <v>4</v>
      </c>
      <c r="B78" s="12" t="str">
        <f>VLOOKUP(A78,'مواد اولیه '!A:B,2,0)</f>
        <v>روغن مایع مخصوص سرخ کردنی معتبر حلب 16 لیتری</v>
      </c>
      <c r="C78" s="12">
        <v>40</v>
      </c>
      <c r="D78" s="12">
        <f>VLOOKUP(A78,'مواد اولیه '!A:M,13,0)</f>
        <v>1000000</v>
      </c>
      <c r="E78" s="12">
        <f t="shared" si="4"/>
        <v>40000</v>
      </c>
    </row>
    <row r="79" spans="1:5">
      <c r="A79" s="12">
        <v>22</v>
      </c>
      <c r="B79" s="12" t="str">
        <f>VLOOKUP(A79,'مواد اولیه '!A:B,2,0)</f>
        <v>هویج تازه خالص</v>
      </c>
      <c r="C79" s="12">
        <v>30</v>
      </c>
      <c r="D79" s="12">
        <f>VLOOKUP(A79,'مواد اولیه '!A:M,13,0)</f>
        <v>223060</v>
      </c>
      <c r="E79" s="12">
        <f t="shared" si="4"/>
        <v>6691.8</v>
      </c>
    </row>
    <row r="80" spans="1:5">
      <c r="A80" s="12">
        <v>7</v>
      </c>
      <c r="B80" s="12" t="str">
        <f>VLOOKUP(A80,'مواد اولیه '!A:B,2,0)</f>
        <v>آبلیمو معتبر</v>
      </c>
      <c r="C80" s="12">
        <v>7</v>
      </c>
      <c r="D80" s="12">
        <f>VLOOKUP(A80,'مواد اولیه '!A:M,13,0)</f>
        <v>500000</v>
      </c>
      <c r="E80" s="12">
        <f t="shared" si="4"/>
        <v>3500</v>
      </c>
    </row>
    <row r="81" spans="1:5">
      <c r="A81" s="12">
        <v>108</v>
      </c>
      <c r="B81" s="12" t="str">
        <f>VLOOKUP(A81,'مواد اولیه '!A:B,2,0)</f>
        <v xml:space="preserve">نمک و ادویه و فلفل و دارچین </v>
      </c>
      <c r="C81" s="12" t="s">
        <v>3</v>
      </c>
      <c r="D81" s="12">
        <f>VLOOKUP(A81,'مواد اولیه '!A:M,13,0)</f>
        <v>7600</v>
      </c>
      <c r="E81" s="12">
        <f>D81</f>
        <v>7600</v>
      </c>
    </row>
    <row r="82" spans="1:5">
      <c r="A82" s="12">
        <v>6</v>
      </c>
      <c r="B82" s="12" t="str">
        <f>VLOOKUP(A82,'مواد اولیه '!A:B,2,0)</f>
        <v>رب گوجه فرنگی معتبر(حلب 16 کیلوگرمی)</v>
      </c>
      <c r="C82" s="12">
        <v>30</v>
      </c>
      <c r="D82" s="12">
        <f>VLOOKUP(A82,'مواد اولیه '!A:M,13,0)</f>
        <v>1000000</v>
      </c>
      <c r="E82" s="12">
        <f>(C82*D82)/1000</f>
        <v>30000</v>
      </c>
    </row>
    <row r="83" spans="1:5">
      <c r="A83" s="12">
        <v>23</v>
      </c>
      <c r="B83" s="12" t="str">
        <f>VLOOKUP(A83,'مواد اولیه '!A:B,2,0)</f>
        <v>سیب زمینی تازه خالص</v>
      </c>
      <c r="C83" s="12">
        <v>70</v>
      </c>
      <c r="D83" s="12">
        <f>VLOOKUP(A83,'مواد اولیه '!A:M,13,0)</f>
        <v>228600</v>
      </c>
      <c r="E83" s="12">
        <f>(C83*D83)/1000</f>
        <v>16002</v>
      </c>
    </row>
    <row r="84" spans="1:5">
      <c r="A84" s="12">
        <v>11</v>
      </c>
      <c r="B84" s="12" t="str">
        <f>VLOOKUP(A84,'مواد اولیه '!A:B,2,0)</f>
        <v>برنج هندی  درجه یک (ستایش و.....)</v>
      </c>
      <c r="C84" s="12">
        <v>130</v>
      </c>
      <c r="D84" s="12">
        <f>VLOOKUP(A84,'مواد اولیه '!A:M,13,0)</f>
        <v>700000</v>
      </c>
      <c r="E84" s="12">
        <f>(C84*D84)/1000</f>
        <v>91000</v>
      </c>
    </row>
    <row r="85" spans="1:5">
      <c r="A85" s="12">
        <v>9</v>
      </c>
      <c r="B85" s="12" t="str">
        <f>VLOOKUP(A85,'مواد اولیه '!A:B,2,0)</f>
        <v>نان  لواش (هر قرص)</v>
      </c>
      <c r="C85" s="12" t="s">
        <v>4</v>
      </c>
      <c r="D85" s="12">
        <f>VLOOKUP(A85,'مواد اولیه '!A:M,13,0)</f>
        <v>7000</v>
      </c>
      <c r="E85" s="12">
        <f>D85/2</f>
        <v>3500</v>
      </c>
    </row>
    <row r="86" spans="1:5">
      <c r="A86" s="18"/>
      <c r="B86" s="18" t="s">
        <v>5</v>
      </c>
      <c r="C86" s="18"/>
      <c r="D86" s="18"/>
      <c r="E86" s="18">
        <f>SUM(E75:E85)</f>
        <v>440058.89999999997</v>
      </c>
    </row>
    <row r="87" spans="1:5">
      <c r="A87" s="17"/>
      <c r="B87" s="17" t="s">
        <v>12</v>
      </c>
      <c r="C87" s="17"/>
      <c r="D87" s="17"/>
      <c r="E87" s="17"/>
    </row>
    <row r="88" spans="1:5">
      <c r="A88" s="12">
        <v>24</v>
      </c>
      <c r="B88" s="12" t="str">
        <f>VLOOKUP(A88,'مواد اولیه '!A:B,2,0)</f>
        <v>مرغ خالص پاک کرده بدون پوست</v>
      </c>
      <c r="C88" s="12">
        <v>300</v>
      </c>
      <c r="D88" s="12">
        <f>VLOOKUP(A88,'مواد اولیه '!A:M,13,0)</f>
        <v>1759800</v>
      </c>
      <c r="E88" s="12">
        <f>(C88*D88)/1000</f>
        <v>527940</v>
      </c>
    </row>
    <row r="89" spans="1:5">
      <c r="A89" s="12">
        <v>25</v>
      </c>
      <c r="B89" s="12" t="str">
        <f>VLOOKUP(A89,'مواد اولیه '!A:B,2,0)</f>
        <v>زعفران بهرامن یا اسفدان یا عباس زاده ( هرمثقال)</v>
      </c>
      <c r="C89" s="12" t="s">
        <v>13</v>
      </c>
      <c r="D89" s="12">
        <f>VLOOKUP(A89,'مواد اولیه '!A:M,13,0)</f>
        <v>6000000</v>
      </c>
      <c r="E89" s="33">
        <f>D89/700</f>
        <v>8571.4285714285706</v>
      </c>
    </row>
    <row r="90" spans="1:5">
      <c r="A90" s="12">
        <v>26</v>
      </c>
      <c r="B90" s="12" t="str">
        <f>VLOOKUP(A90,'مواد اولیه '!A:B,2,0)</f>
        <v xml:space="preserve">باقلا سبز خالص آماده مصرف </v>
      </c>
      <c r="C90" s="12">
        <v>30</v>
      </c>
      <c r="D90" s="12">
        <f>VLOOKUP(A90,'مواد اولیه '!A:M,13,0)</f>
        <v>3000000</v>
      </c>
      <c r="E90" s="12">
        <f>(C90*D90)/1000</f>
        <v>90000</v>
      </c>
    </row>
    <row r="91" spans="1:5">
      <c r="A91" s="12">
        <v>3</v>
      </c>
      <c r="B91" s="12" t="str">
        <f>VLOOKUP(A91,'مواد اولیه '!A:B,2,0)</f>
        <v xml:space="preserve">پیازخرد شده خالص </v>
      </c>
      <c r="C91" s="12">
        <v>50</v>
      </c>
      <c r="D91" s="12">
        <f>VLOOKUP(A91,'مواد اولیه '!A:M,13,0)</f>
        <v>225920</v>
      </c>
      <c r="E91" s="12">
        <f>(C91*D91)/1000</f>
        <v>11296</v>
      </c>
    </row>
    <row r="92" spans="1:5">
      <c r="A92" s="12">
        <v>4</v>
      </c>
      <c r="B92" s="12" t="str">
        <f>VLOOKUP(A92,'مواد اولیه '!A:B,2,0)</f>
        <v>روغن مایع مخصوص سرخ کردنی معتبر حلب 16 لیتری</v>
      </c>
      <c r="C92" s="12">
        <v>25</v>
      </c>
      <c r="D92" s="12">
        <f>VLOOKUP(A92,'مواد اولیه '!A:M,13,0)</f>
        <v>1000000</v>
      </c>
      <c r="E92" s="12">
        <f>(C92*D92)/1000</f>
        <v>25000</v>
      </c>
    </row>
    <row r="93" spans="1:5">
      <c r="A93" s="12">
        <v>19</v>
      </c>
      <c r="B93" s="12" t="str">
        <f>VLOOKUP(A93,'مواد اولیه '!A:B,2,0)</f>
        <v xml:space="preserve">شوید خشک مرغوب </v>
      </c>
      <c r="C93" s="12">
        <v>6</v>
      </c>
      <c r="D93" s="12">
        <f>VLOOKUP(A93,'مواد اولیه '!A:M,13,0)</f>
        <v>3000000</v>
      </c>
      <c r="E93" s="12">
        <f>(C93*D93)/1000</f>
        <v>18000</v>
      </c>
    </row>
    <row r="94" spans="1:5">
      <c r="A94" s="12">
        <v>7</v>
      </c>
      <c r="B94" s="12" t="str">
        <f>VLOOKUP(A94,'مواد اولیه '!A:B,2,0)</f>
        <v>آبلیمو معتبر</v>
      </c>
      <c r="C94" s="12">
        <v>7</v>
      </c>
      <c r="D94" s="12">
        <f>VLOOKUP(A94,'مواد اولیه '!A:M,13,0)</f>
        <v>500000</v>
      </c>
      <c r="E94" s="12">
        <f>(C94*D94)/1000</f>
        <v>3500</v>
      </c>
    </row>
    <row r="95" spans="1:5">
      <c r="A95" s="12">
        <v>108</v>
      </c>
      <c r="B95" s="12" t="str">
        <f>VLOOKUP(A95,'مواد اولیه '!A:B,2,0)</f>
        <v xml:space="preserve">نمک و ادویه و فلفل و دارچین </v>
      </c>
      <c r="C95" s="12" t="s">
        <v>3</v>
      </c>
      <c r="D95" s="12">
        <f>VLOOKUP(A95,'مواد اولیه '!A:M,13,0)</f>
        <v>7600</v>
      </c>
      <c r="E95" s="12">
        <f>D95</f>
        <v>7600</v>
      </c>
    </row>
    <row r="96" spans="1:5">
      <c r="A96" s="12">
        <v>6</v>
      </c>
      <c r="B96" s="12" t="str">
        <f>VLOOKUP(A96,'مواد اولیه '!A:B,2,0)</f>
        <v>رب گوجه فرنگی معتبر(حلب 16 کیلوگرمی)</v>
      </c>
      <c r="C96" s="12">
        <v>25</v>
      </c>
      <c r="D96" s="12">
        <f>VLOOKUP(A96,'مواد اولیه '!A:M,13,0)</f>
        <v>1000000</v>
      </c>
      <c r="E96" s="12">
        <f>(C96*D96)/1000</f>
        <v>25000</v>
      </c>
    </row>
    <row r="97" spans="1:5">
      <c r="A97" s="12">
        <v>22</v>
      </c>
      <c r="B97" s="12" t="str">
        <f>VLOOKUP(A97,'مواد اولیه '!A:B,2,0)</f>
        <v>هویج تازه خالص</v>
      </c>
      <c r="C97" s="12">
        <v>25</v>
      </c>
      <c r="D97" s="12">
        <f>VLOOKUP(A97,'مواد اولیه '!A:M,13,0)</f>
        <v>223060</v>
      </c>
      <c r="E97" s="12">
        <f>(C97*D97)/1000</f>
        <v>5576.5</v>
      </c>
    </row>
    <row r="98" spans="1:5">
      <c r="A98" s="12">
        <v>11</v>
      </c>
      <c r="B98" s="12" t="str">
        <f>VLOOKUP(A98,'مواد اولیه '!A:B,2,0)</f>
        <v>برنج هندی  درجه یک (ستایش و.....)</v>
      </c>
      <c r="C98" s="12">
        <v>130</v>
      </c>
      <c r="D98" s="12">
        <f>VLOOKUP(A98,'مواد اولیه '!A:M,13,0)</f>
        <v>700000</v>
      </c>
      <c r="E98" s="12">
        <f>(C98*D98)/1000</f>
        <v>91000</v>
      </c>
    </row>
    <row r="99" spans="1:5">
      <c r="A99" s="12">
        <v>9</v>
      </c>
      <c r="B99" s="12" t="str">
        <f>VLOOKUP(A99,'مواد اولیه '!A:B,2,0)</f>
        <v>نان  لواش (هر قرص)</v>
      </c>
      <c r="C99" s="12" t="s">
        <v>4</v>
      </c>
      <c r="D99" s="12">
        <f>VLOOKUP(A99,'مواد اولیه '!A:M,13,0)</f>
        <v>7000</v>
      </c>
      <c r="E99" s="12">
        <f>D99/2</f>
        <v>3500</v>
      </c>
    </row>
    <row r="100" spans="1:5">
      <c r="A100" s="18"/>
      <c r="B100" s="18" t="s">
        <v>5</v>
      </c>
      <c r="C100" s="18"/>
      <c r="D100" s="18"/>
      <c r="E100" s="18">
        <f>SUM(E88:E99)</f>
        <v>816983.92857142852</v>
      </c>
    </row>
    <row r="101" spans="1:5">
      <c r="A101" s="17"/>
      <c r="B101" s="17" t="s">
        <v>14</v>
      </c>
      <c r="C101" s="17"/>
      <c r="D101" s="17"/>
      <c r="E101" s="17"/>
    </row>
    <row r="102" spans="1:5">
      <c r="A102" s="12">
        <v>24</v>
      </c>
      <c r="B102" s="12" t="str">
        <f>VLOOKUP(A102,'مواد اولیه '!A:B,2,0)</f>
        <v>مرغ خالص پاک کرده بدون پوست</v>
      </c>
      <c r="C102" s="12">
        <v>300</v>
      </c>
      <c r="D102" s="12">
        <f>VLOOKUP(A102,'مواد اولیه '!A:M,13,0)</f>
        <v>1759800</v>
      </c>
      <c r="E102" s="12">
        <f>(C102*D102)/1000</f>
        <v>527940</v>
      </c>
    </row>
    <row r="103" spans="1:5">
      <c r="A103" s="12">
        <v>3</v>
      </c>
      <c r="B103" s="12" t="str">
        <f>VLOOKUP(A103,'مواد اولیه '!A:B,2,0)</f>
        <v xml:space="preserve">پیازخرد شده خالص </v>
      </c>
      <c r="C103" s="12">
        <v>50</v>
      </c>
      <c r="D103" s="12">
        <f>VLOOKUP(A103,'مواد اولیه '!A:M,13,0)</f>
        <v>225920</v>
      </c>
      <c r="E103" s="12">
        <f>(C103*D103)/1000</f>
        <v>11296</v>
      </c>
    </row>
    <row r="104" spans="1:5">
      <c r="A104" s="12">
        <v>25</v>
      </c>
      <c r="B104" s="12" t="str">
        <f>VLOOKUP(A104,'مواد اولیه '!A:B,2,0)</f>
        <v>زعفران بهرامن یا اسفدان یا عباس زاده ( هرمثقال)</v>
      </c>
      <c r="C104" s="12" t="s">
        <v>239</v>
      </c>
      <c r="D104" s="12">
        <f>VLOOKUP(A104,'مواد اولیه '!A:M,13,0)</f>
        <v>6000000</v>
      </c>
      <c r="E104" s="12">
        <f>D104/500</f>
        <v>12000</v>
      </c>
    </row>
    <row r="105" spans="1:5">
      <c r="A105" s="12">
        <v>27</v>
      </c>
      <c r="B105" s="12" t="str">
        <f>VLOOKUP(A105,'مواد اولیه '!A:B,2,0)</f>
        <v>زرشک مرغوب</v>
      </c>
      <c r="C105" s="12">
        <v>3</v>
      </c>
      <c r="D105" s="12">
        <f>VLOOKUP(A105,'مواد اولیه '!A:M,13,0)</f>
        <v>5000000</v>
      </c>
      <c r="E105" s="12">
        <f>(C105*D105)/1000</f>
        <v>15000</v>
      </c>
    </row>
    <row r="106" spans="1:5">
      <c r="A106" s="12">
        <v>4</v>
      </c>
      <c r="B106" s="12" t="str">
        <f>VLOOKUP(A106,'مواد اولیه '!A:B,2,0)</f>
        <v>روغن مایع مخصوص سرخ کردنی معتبر حلب 16 لیتری</v>
      </c>
      <c r="C106" s="12">
        <v>25</v>
      </c>
      <c r="D106" s="12">
        <f>VLOOKUP(A106,'مواد اولیه '!A:M,13,0)</f>
        <v>1000000</v>
      </c>
      <c r="E106" s="12">
        <f>(C106*D106)/1000</f>
        <v>25000</v>
      </c>
    </row>
    <row r="107" spans="1:5">
      <c r="A107" s="12">
        <v>109</v>
      </c>
      <c r="B107" s="12" t="str">
        <f>VLOOKUP(A107,'مواد اولیه '!A:B,2,0)</f>
        <v xml:space="preserve">هل </v>
      </c>
      <c r="C107" s="12" t="s">
        <v>3</v>
      </c>
      <c r="D107" s="12">
        <f>VLOOKUP(A107,'مواد اولیه '!A:M,13,0)</f>
        <v>5000</v>
      </c>
      <c r="E107" s="12">
        <f>D107</f>
        <v>5000</v>
      </c>
    </row>
    <row r="108" spans="1:5">
      <c r="A108" s="12">
        <v>7</v>
      </c>
      <c r="B108" s="12" t="str">
        <f>VLOOKUP(A108,'مواد اولیه '!A:B,2,0)</f>
        <v>آبلیمو معتبر</v>
      </c>
      <c r="C108" s="12">
        <v>7</v>
      </c>
      <c r="D108" s="12">
        <f>VLOOKUP(A108,'مواد اولیه '!A:M,13,0)</f>
        <v>500000</v>
      </c>
      <c r="E108" s="12">
        <f>(C108*D108)/1000</f>
        <v>3500</v>
      </c>
    </row>
    <row r="109" spans="1:5">
      <c r="A109" s="12">
        <v>108</v>
      </c>
      <c r="B109" s="12" t="str">
        <f>VLOOKUP(A109,'مواد اولیه '!A:B,2,0)</f>
        <v xml:space="preserve">نمک و ادویه و فلفل و دارچین </v>
      </c>
      <c r="C109" s="12" t="s">
        <v>3</v>
      </c>
      <c r="D109" s="12">
        <f>VLOOKUP(A109,'مواد اولیه '!A:M,13,0)</f>
        <v>7600</v>
      </c>
      <c r="E109" s="12">
        <f>D109</f>
        <v>7600</v>
      </c>
    </row>
    <row r="110" spans="1:5">
      <c r="A110" s="12">
        <v>6</v>
      </c>
      <c r="B110" s="12" t="str">
        <f>VLOOKUP(A110,'مواد اولیه '!A:B,2,0)</f>
        <v>رب گوجه فرنگی معتبر(حلب 16 کیلوگرمی)</v>
      </c>
      <c r="C110" s="12">
        <v>25</v>
      </c>
      <c r="D110" s="12">
        <f>VLOOKUP(A110,'مواد اولیه '!A:M,13,0)</f>
        <v>1000000</v>
      </c>
      <c r="E110" s="12">
        <f>(C110*D110)/1000</f>
        <v>25000</v>
      </c>
    </row>
    <row r="111" spans="1:5">
      <c r="A111" s="12">
        <v>22</v>
      </c>
      <c r="B111" s="12" t="str">
        <f>VLOOKUP(A111,'مواد اولیه '!A:B,2,0)</f>
        <v>هویج تازه خالص</v>
      </c>
      <c r="C111" s="12">
        <v>30</v>
      </c>
      <c r="D111" s="12">
        <f>VLOOKUP(A111,'مواد اولیه '!A:M,13,0)</f>
        <v>223060</v>
      </c>
      <c r="E111" s="12">
        <f>(C111*D111)/1000</f>
        <v>6691.8</v>
      </c>
    </row>
    <row r="112" spans="1:5">
      <c r="A112" s="12">
        <v>69</v>
      </c>
      <c r="B112" s="12" t="str">
        <f>VLOOKUP(A112,'مواد اولیه '!A:B,2,0)</f>
        <v>شکر دانه ریز</v>
      </c>
      <c r="C112" s="12">
        <v>2</v>
      </c>
      <c r="D112" s="12">
        <f>VLOOKUP(A112,'مواد اولیه '!A:M,13,0)</f>
        <v>600000</v>
      </c>
      <c r="E112" s="12">
        <f>(C112*D112)/1000</f>
        <v>1200</v>
      </c>
    </row>
    <row r="113" spans="1:5">
      <c r="A113" s="12">
        <v>25</v>
      </c>
      <c r="B113" s="12" t="str">
        <f>VLOOKUP(A113,'مواد اولیه '!A:B,2,0)</f>
        <v>زعفران بهرامن یا اسفدان یا عباس زاده ( هرمثقال)</v>
      </c>
      <c r="C113" s="12" t="s">
        <v>181</v>
      </c>
      <c r="D113" s="12">
        <f>VLOOKUP(A113,'مواد اولیه '!A:M,13,0)</f>
        <v>6000000</v>
      </c>
      <c r="E113" s="12">
        <f>D113/500</f>
        <v>12000</v>
      </c>
    </row>
    <row r="114" spans="1:5">
      <c r="A114" s="12">
        <v>11</v>
      </c>
      <c r="B114" s="12" t="str">
        <f>VLOOKUP(A114,'مواد اولیه '!A:B,2,0)</f>
        <v>برنج هندی  درجه یک (ستایش و.....)</v>
      </c>
      <c r="C114" s="12">
        <v>145</v>
      </c>
      <c r="D114" s="12">
        <f>VLOOKUP(A114,'مواد اولیه '!A:M,13,0)</f>
        <v>700000</v>
      </c>
      <c r="E114" s="12">
        <f>(C114*D114)/1000</f>
        <v>101500</v>
      </c>
    </row>
    <row r="115" spans="1:5">
      <c r="A115" s="12">
        <v>9</v>
      </c>
      <c r="B115" s="12" t="str">
        <f>VLOOKUP(A115,'مواد اولیه '!A:B,2,0)</f>
        <v>نان  لواش (هر قرص)</v>
      </c>
      <c r="C115" s="12" t="s">
        <v>4</v>
      </c>
      <c r="D115" s="12">
        <f>VLOOKUP(A115,'مواد اولیه '!A:M,13,0)</f>
        <v>7000</v>
      </c>
      <c r="E115" s="12">
        <f>D115/2</f>
        <v>3500</v>
      </c>
    </row>
    <row r="116" spans="1:5">
      <c r="A116" s="18"/>
      <c r="B116" s="18" t="s">
        <v>5</v>
      </c>
      <c r="C116" s="18"/>
      <c r="D116" s="18"/>
      <c r="E116" s="18">
        <f>SUM(E102:E115)</f>
        <v>757227.8</v>
      </c>
    </row>
    <row r="117" spans="1:5">
      <c r="A117" s="17"/>
      <c r="B117" s="17" t="s">
        <v>252</v>
      </c>
      <c r="C117" s="17"/>
      <c r="D117" s="17"/>
      <c r="E117" s="17"/>
    </row>
    <row r="118" spans="1:5">
      <c r="A118" s="12">
        <v>1</v>
      </c>
      <c r="B118" s="12" t="str">
        <f>VLOOKUP(A118,'مواد اولیه '!A:B,2,0)</f>
        <v>گوشت گوساله منجمد  برزیلی ران یا سردست  خالص</v>
      </c>
      <c r="C118" s="12">
        <v>50</v>
      </c>
      <c r="D118" s="12">
        <f>VLOOKUP(A118,'مواد اولیه '!A:M,13,0)</f>
        <v>4659750</v>
      </c>
      <c r="E118" s="12">
        <f>(C118*D118)/1000</f>
        <v>232987.5</v>
      </c>
    </row>
    <row r="119" spans="1:5">
      <c r="A119" s="12">
        <v>20</v>
      </c>
      <c r="B119" s="12" t="str">
        <f>VLOOKUP(A119,'مواد اولیه '!A:B,2,0)</f>
        <v>فلفل دلمه تازه خالص</v>
      </c>
      <c r="C119" s="12">
        <v>5</v>
      </c>
      <c r="D119" s="12">
        <f>VLOOKUP(A119,'مواد اولیه '!A:M,13,0)</f>
        <v>400000</v>
      </c>
      <c r="E119" s="12">
        <f>(C119*D119)/1000</f>
        <v>2000</v>
      </c>
    </row>
    <row r="120" spans="1:5">
      <c r="A120" s="12">
        <v>3</v>
      </c>
      <c r="B120" s="12" t="str">
        <f>VLOOKUP(A120,'مواد اولیه '!A:B,2,0)</f>
        <v xml:space="preserve">پیازخرد شده خالص </v>
      </c>
      <c r="C120" s="12">
        <v>60</v>
      </c>
      <c r="D120" s="12">
        <f>VLOOKUP(A120,'مواد اولیه '!A:M,13,0)</f>
        <v>225920</v>
      </c>
      <c r="E120" s="12">
        <f>(C120*D120)/1000</f>
        <v>13555.2</v>
      </c>
    </row>
    <row r="121" spans="1:5">
      <c r="A121" s="12">
        <v>4</v>
      </c>
      <c r="B121" s="12" t="str">
        <f>VLOOKUP(A121,'مواد اولیه '!A:B,2,0)</f>
        <v>روغن مایع مخصوص سرخ کردنی معتبر حلب 16 لیتری</v>
      </c>
      <c r="C121" s="12">
        <v>25</v>
      </c>
      <c r="D121" s="12">
        <f>VLOOKUP(A121,'مواد اولیه '!A:M,13,0)</f>
        <v>1000000</v>
      </c>
      <c r="E121" s="12">
        <f>(C121*D121)/1000</f>
        <v>25000</v>
      </c>
    </row>
    <row r="122" spans="1:5">
      <c r="A122" s="12">
        <v>28</v>
      </c>
      <c r="B122" s="12" t="str">
        <f>VLOOKUP(A122,'مواد اولیه '!A:B,2,0)</f>
        <v>عدس مرغوب</v>
      </c>
      <c r="C122" s="12">
        <v>30</v>
      </c>
      <c r="D122" s="12">
        <f>VLOOKUP(A122,'مواد اولیه '!A:M,13,0)</f>
        <v>1250000</v>
      </c>
      <c r="E122" s="12">
        <f>(C122*D122)/1000</f>
        <v>37500</v>
      </c>
    </row>
    <row r="123" spans="1:5">
      <c r="A123" s="12">
        <v>108</v>
      </c>
      <c r="B123" s="12" t="str">
        <f>VLOOKUP(A123,'مواد اولیه '!A:B,2,0)</f>
        <v xml:space="preserve">نمک و ادویه و فلفل و دارچین </v>
      </c>
      <c r="C123" s="12" t="s">
        <v>3</v>
      </c>
      <c r="D123" s="12">
        <f>VLOOKUP(A123,'مواد اولیه '!A:M,13,0)</f>
        <v>7600</v>
      </c>
      <c r="E123" s="12">
        <f>D123</f>
        <v>7600</v>
      </c>
    </row>
    <row r="124" spans="1:5">
      <c r="A124" s="12">
        <v>11</v>
      </c>
      <c r="B124" s="12" t="str">
        <f>VLOOKUP(A124,'مواد اولیه '!A:B,2,0)</f>
        <v>برنج هندی  درجه یک (ستایش و.....)</v>
      </c>
      <c r="C124" s="12">
        <v>130</v>
      </c>
      <c r="D124" s="12">
        <f>VLOOKUP(A124,'مواد اولیه '!A:M,13,0)</f>
        <v>700000</v>
      </c>
      <c r="E124" s="12">
        <f>(C124*D124)/1000</f>
        <v>91000</v>
      </c>
    </row>
    <row r="125" spans="1:5">
      <c r="A125" s="12">
        <v>6</v>
      </c>
      <c r="B125" s="12" t="str">
        <f>VLOOKUP(A125,'مواد اولیه '!A:B,2,0)</f>
        <v>رب گوجه فرنگی معتبر(حلب 16 کیلوگرمی)</v>
      </c>
      <c r="C125" s="12">
        <v>10</v>
      </c>
      <c r="D125" s="12">
        <f>VLOOKUP(A125,'مواد اولیه '!A:M,13,0)</f>
        <v>1000000</v>
      </c>
      <c r="E125" s="12">
        <f>(C125*D125)/1000</f>
        <v>10000</v>
      </c>
    </row>
    <row r="126" spans="1:5">
      <c r="A126" s="12">
        <v>7</v>
      </c>
      <c r="B126" s="12" t="str">
        <f>VLOOKUP(A126,'مواد اولیه '!A:B,2,0)</f>
        <v>آبلیمو معتبر</v>
      </c>
      <c r="C126" s="12">
        <v>7</v>
      </c>
      <c r="D126" s="12">
        <f>VLOOKUP(A126,'مواد اولیه '!A:M,13,0)</f>
        <v>500000</v>
      </c>
      <c r="E126" s="12">
        <f>(C126*D126)/1000</f>
        <v>3500</v>
      </c>
    </row>
    <row r="127" spans="1:5">
      <c r="A127" s="12">
        <v>29</v>
      </c>
      <c r="B127" s="12" t="str">
        <f>VLOOKUP(A127,'مواد اولیه '!A:B,2,0)</f>
        <v>کشمش مرغوب با رنگ روشن</v>
      </c>
      <c r="C127" s="12">
        <v>40</v>
      </c>
      <c r="D127" s="12">
        <f>VLOOKUP(A127,'مواد اولیه '!A:M,13,0)</f>
        <v>1600000</v>
      </c>
      <c r="E127" s="12">
        <f>(C127*D127)/1000</f>
        <v>64000</v>
      </c>
    </row>
    <row r="128" spans="1:5">
      <c r="A128" s="12">
        <v>9</v>
      </c>
      <c r="B128" s="12" t="str">
        <f>VLOOKUP(A128,'مواد اولیه '!A:B,2,0)</f>
        <v>نان  لواش (هر قرص)</v>
      </c>
      <c r="C128" s="12" t="s">
        <v>4</v>
      </c>
      <c r="D128" s="12">
        <f>VLOOKUP(A128,'مواد اولیه '!A:M,13,0)</f>
        <v>7000</v>
      </c>
      <c r="E128" s="12">
        <f>D128/2</f>
        <v>3500</v>
      </c>
    </row>
    <row r="129" spans="1:5">
      <c r="A129" s="12">
        <v>25</v>
      </c>
      <c r="B129" s="12" t="str">
        <f>VLOOKUP(A129,'مواد اولیه '!A:B,2,0)</f>
        <v>زعفران بهرامن یا اسفدان یا عباس زاده ( هرمثقال)</v>
      </c>
      <c r="C129" s="12" t="s">
        <v>227</v>
      </c>
      <c r="D129" s="12">
        <f>VLOOKUP(A129,'مواد اولیه '!A:M,13,0)</f>
        <v>6000000</v>
      </c>
      <c r="E129" s="12">
        <f>D129/500</f>
        <v>12000</v>
      </c>
    </row>
    <row r="130" spans="1:5">
      <c r="A130" s="18"/>
      <c r="B130" s="18" t="s">
        <v>5</v>
      </c>
      <c r="C130" s="18"/>
      <c r="D130" s="18"/>
      <c r="E130" s="18">
        <f>SUM(E118:E129)</f>
        <v>502642.7</v>
      </c>
    </row>
    <row r="131" spans="1:5">
      <c r="A131" s="17"/>
      <c r="B131" s="17" t="s">
        <v>18</v>
      </c>
      <c r="C131" s="17"/>
      <c r="D131" s="17"/>
      <c r="E131" s="17"/>
    </row>
    <row r="132" spans="1:5">
      <c r="A132" s="12">
        <v>29</v>
      </c>
      <c r="B132" s="12" t="str">
        <f>VLOOKUP(A132,'مواد اولیه '!A:B,2,0)</f>
        <v>کشمش مرغوب با رنگ روشن</v>
      </c>
      <c r="C132" s="12">
        <v>50</v>
      </c>
      <c r="D132" s="12">
        <f>VLOOKUP(A132,'مواد اولیه '!A:M,13,0)</f>
        <v>1600000</v>
      </c>
      <c r="E132" s="12">
        <f>(C132*D132)/1000</f>
        <v>80000</v>
      </c>
    </row>
    <row r="133" spans="1:5">
      <c r="A133" s="12">
        <v>3</v>
      </c>
      <c r="B133" s="12" t="str">
        <f>VLOOKUP(A133,'مواد اولیه '!A:B,2,0)</f>
        <v xml:space="preserve">پیازخرد شده خالص </v>
      </c>
      <c r="C133" s="12">
        <v>50</v>
      </c>
      <c r="D133" s="12">
        <f>VLOOKUP(A133,'مواد اولیه '!A:M,13,0)</f>
        <v>225920</v>
      </c>
      <c r="E133" s="12">
        <f>(C133*D133)/1000</f>
        <v>11296</v>
      </c>
    </row>
    <row r="134" spans="1:5">
      <c r="A134" s="12">
        <v>4</v>
      </c>
      <c r="B134" s="12" t="str">
        <f>VLOOKUP(A134,'مواد اولیه '!A:B,2,0)</f>
        <v>روغن مایع مخصوص سرخ کردنی معتبر حلب 16 لیتری</v>
      </c>
      <c r="C134" s="12">
        <v>25</v>
      </c>
      <c r="D134" s="12">
        <f>VLOOKUP(A134,'مواد اولیه '!A:M,13,0)</f>
        <v>1000000</v>
      </c>
      <c r="E134" s="12">
        <f>(C134*D134)/1000</f>
        <v>25000</v>
      </c>
    </row>
    <row r="135" spans="1:5">
      <c r="A135" s="12">
        <v>28</v>
      </c>
      <c r="B135" s="12" t="str">
        <f>VLOOKUP(A135,'مواد اولیه '!A:B,2,0)</f>
        <v>عدس مرغوب</v>
      </c>
      <c r="C135" s="12">
        <v>30</v>
      </c>
      <c r="D135" s="12">
        <f>VLOOKUP(A135,'مواد اولیه '!A:M,13,0)</f>
        <v>1250000</v>
      </c>
      <c r="E135" s="12">
        <f>(C135*D135)/1000</f>
        <v>37500</v>
      </c>
    </row>
    <row r="136" spans="1:5">
      <c r="A136" s="12">
        <v>11</v>
      </c>
      <c r="B136" s="12" t="str">
        <f>VLOOKUP(A136,'مواد اولیه '!A:B,2,0)</f>
        <v>برنج هندی  درجه یک (ستایش و.....)</v>
      </c>
      <c r="C136" s="12">
        <v>130</v>
      </c>
      <c r="D136" s="12">
        <f>VLOOKUP(A136,'مواد اولیه '!A:M,13,0)</f>
        <v>700000</v>
      </c>
      <c r="E136" s="12">
        <f>(C136*D136)/1000</f>
        <v>91000</v>
      </c>
    </row>
    <row r="137" spans="1:5">
      <c r="A137" s="12">
        <v>108</v>
      </c>
      <c r="B137" s="12" t="str">
        <f>VLOOKUP(A137,'مواد اولیه '!A:B,2,0)</f>
        <v xml:space="preserve">نمک و ادویه و فلفل و دارچین </v>
      </c>
      <c r="C137" s="12" t="s">
        <v>3</v>
      </c>
      <c r="D137" s="12">
        <f>VLOOKUP(A137,'مواد اولیه '!A:M,13,0)</f>
        <v>7600</v>
      </c>
      <c r="E137" s="12">
        <f>D137</f>
        <v>7600</v>
      </c>
    </row>
    <row r="138" spans="1:5">
      <c r="A138" s="12">
        <v>9</v>
      </c>
      <c r="B138" s="12" t="str">
        <f>VLOOKUP(A138,'مواد اولیه '!A:B,2,0)</f>
        <v>نان  لواش (هر قرص)</v>
      </c>
      <c r="C138" s="12" t="s">
        <v>4</v>
      </c>
      <c r="D138" s="12">
        <f>VLOOKUP(A138,'مواد اولیه '!A:M,13,0)</f>
        <v>7000</v>
      </c>
      <c r="E138" s="12">
        <f>D138/2</f>
        <v>3500</v>
      </c>
    </row>
    <row r="139" spans="1:5">
      <c r="A139" s="12">
        <v>25</v>
      </c>
      <c r="B139" s="12" t="str">
        <f>VLOOKUP(A139,'مواد اولیه '!A:B,2,0)</f>
        <v>زعفران بهرامن یا اسفدان یا عباس زاده ( هرمثقال)</v>
      </c>
      <c r="C139" s="12" t="s">
        <v>227</v>
      </c>
      <c r="D139" s="12">
        <f>VLOOKUP(A139,'مواد اولیه '!A:M,13,0)</f>
        <v>6000000</v>
      </c>
      <c r="E139" s="12">
        <f>D139/500</f>
        <v>12000</v>
      </c>
    </row>
    <row r="140" spans="1:5">
      <c r="A140" s="18"/>
      <c r="B140" s="18" t="s">
        <v>5</v>
      </c>
      <c r="C140" s="18"/>
      <c r="D140" s="18"/>
      <c r="E140" s="18">
        <f>SUM(E132:E139)</f>
        <v>267896</v>
      </c>
    </row>
    <row r="141" spans="1:5">
      <c r="A141" s="17"/>
      <c r="B141" s="17" t="s">
        <v>20</v>
      </c>
      <c r="C141" s="17"/>
      <c r="D141" s="17"/>
      <c r="E141" s="17"/>
    </row>
    <row r="142" spans="1:5">
      <c r="A142" s="12">
        <v>1</v>
      </c>
      <c r="B142" s="12" t="str">
        <f>VLOOKUP(A142,'مواد اولیه '!A:B,2,0)</f>
        <v>گوشت گوساله منجمد  برزیلی ران یا سردست  خالص</v>
      </c>
      <c r="C142" s="12">
        <v>70</v>
      </c>
      <c r="D142" s="12">
        <f>VLOOKUP(A142,'مواد اولیه '!A:M,13,0)</f>
        <v>4659750</v>
      </c>
      <c r="E142" s="12">
        <f>(C142*D142)/1000</f>
        <v>326182.5</v>
      </c>
    </row>
    <row r="143" spans="1:5">
      <c r="A143" s="12">
        <v>20</v>
      </c>
      <c r="B143" s="12" t="str">
        <f>VLOOKUP(A143,'مواد اولیه '!A:B,2,0)</f>
        <v>فلفل دلمه تازه خالص</v>
      </c>
      <c r="C143" s="12">
        <v>5</v>
      </c>
      <c r="D143" s="12">
        <f>VLOOKUP(A143,'مواد اولیه '!A:M,13,0)</f>
        <v>400000</v>
      </c>
      <c r="E143" s="12">
        <f>(C143*D143)/1000</f>
        <v>2000</v>
      </c>
    </row>
    <row r="144" spans="1:5">
      <c r="A144" s="12">
        <v>3</v>
      </c>
      <c r="B144" s="12" t="str">
        <f>VLOOKUP(A144,'مواد اولیه '!A:B,2,0)</f>
        <v xml:space="preserve">پیازخرد شده خالص </v>
      </c>
      <c r="C144" s="12">
        <v>30</v>
      </c>
      <c r="D144" s="12">
        <f>VLOOKUP(A144,'مواد اولیه '!A:M,13,0)</f>
        <v>225920</v>
      </c>
      <c r="E144" s="12">
        <f>(C144*D144)/1000</f>
        <v>6777.6</v>
      </c>
    </row>
    <row r="145" spans="1:5">
      <c r="A145" s="12">
        <v>4</v>
      </c>
      <c r="B145" s="12" t="str">
        <f>VLOOKUP(A145,'مواد اولیه '!A:B,2,0)</f>
        <v>روغن مایع مخصوص سرخ کردنی معتبر حلب 16 لیتری</v>
      </c>
      <c r="C145" s="12">
        <v>30</v>
      </c>
      <c r="D145" s="12">
        <f>VLOOKUP(A145,'مواد اولیه '!A:M,13,0)</f>
        <v>1000000</v>
      </c>
      <c r="E145" s="12">
        <f>(C145*D145)/1000</f>
        <v>30000</v>
      </c>
    </row>
    <row r="146" spans="1:5">
      <c r="A146" s="12">
        <v>48</v>
      </c>
      <c r="B146" s="12" t="str">
        <f>VLOOKUP(A146,'مواد اولیه '!A:B,2,0)</f>
        <v>قارچ مرغوب</v>
      </c>
      <c r="C146" s="12">
        <v>60</v>
      </c>
      <c r="D146" s="12">
        <f>VLOOKUP(A146,'مواد اولیه '!A:M,13,0)</f>
        <v>1300000</v>
      </c>
      <c r="E146" s="12">
        <f>(C146*D146)/1000</f>
        <v>78000</v>
      </c>
    </row>
    <row r="147" spans="1:5">
      <c r="A147" s="12">
        <v>108</v>
      </c>
      <c r="B147" s="12" t="str">
        <f>VLOOKUP(A147,'مواد اولیه '!A:B,2,0)</f>
        <v xml:space="preserve">نمک و ادویه و فلفل و دارچین </v>
      </c>
      <c r="C147" s="12" t="s">
        <v>3</v>
      </c>
      <c r="D147" s="12">
        <f>VLOOKUP(A147,'مواد اولیه '!A:M,13,0)</f>
        <v>7600</v>
      </c>
      <c r="E147" s="12">
        <f>D147</f>
        <v>7600</v>
      </c>
    </row>
    <row r="148" spans="1:5">
      <c r="A148" s="12">
        <v>11</v>
      </c>
      <c r="B148" s="12" t="str">
        <f>VLOOKUP(A148,'مواد اولیه '!A:B,2,0)</f>
        <v>برنج هندی  درجه یک (ستایش و.....)</v>
      </c>
      <c r="C148" s="12">
        <v>140</v>
      </c>
      <c r="D148" s="12">
        <f>VLOOKUP(A148,'مواد اولیه '!A:M,13,0)</f>
        <v>700000</v>
      </c>
      <c r="E148" s="12">
        <f>(C148*D148)/1000</f>
        <v>98000</v>
      </c>
    </row>
    <row r="149" spans="1:5">
      <c r="A149" s="12">
        <v>6</v>
      </c>
      <c r="B149" s="12" t="str">
        <f>VLOOKUP(A149,'مواد اولیه '!A:B,2,0)</f>
        <v>رب گوجه فرنگی معتبر(حلب 16 کیلوگرمی)</v>
      </c>
      <c r="C149" s="12">
        <v>25</v>
      </c>
      <c r="D149" s="12">
        <f>VLOOKUP(A149,'مواد اولیه '!A:M,13,0)</f>
        <v>1000000</v>
      </c>
      <c r="E149" s="12">
        <f>(C149*D149)/1000</f>
        <v>25000</v>
      </c>
    </row>
    <row r="150" spans="1:5">
      <c r="A150" s="12">
        <v>7</v>
      </c>
      <c r="B150" s="12" t="str">
        <f>VLOOKUP(A150,'مواد اولیه '!A:B,2,0)</f>
        <v>آبلیمو معتبر</v>
      </c>
      <c r="C150" s="12">
        <v>7</v>
      </c>
      <c r="D150" s="12">
        <f>VLOOKUP(A150,'مواد اولیه '!A:M,13,0)</f>
        <v>500000</v>
      </c>
      <c r="E150" s="12">
        <f>(C150*D150)/1000</f>
        <v>3500</v>
      </c>
    </row>
    <row r="151" spans="1:5">
      <c r="A151" s="12">
        <v>9</v>
      </c>
      <c r="B151" s="12" t="str">
        <f>VLOOKUP(A151,'مواد اولیه '!A:B,2,0)</f>
        <v>نان  لواش (هر قرص)</v>
      </c>
      <c r="C151" s="12" t="s">
        <v>4</v>
      </c>
      <c r="D151" s="12">
        <f>VLOOKUP(A151,'مواد اولیه '!A:M,13,0)</f>
        <v>7000</v>
      </c>
      <c r="E151" s="12">
        <f>D151/2</f>
        <v>3500</v>
      </c>
    </row>
    <row r="152" spans="1:5">
      <c r="A152" s="12">
        <v>23</v>
      </c>
      <c r="B152" s="12" t="str">
        <f>VLOOKUP(A152,'مواد اولیه '!A:B,2,0)</f>
        <v>سیب زمینی تازه خالص</v>
      </c>
      <c r="C152" s="12">
        <v>70</v>
      </c>
      <c r="D152" s="12">
        <f>VLOOKUP(A152,'مواد اولیه '!A:M,13,0)</f>
        <v>228600</v>
      </c>
      <c r="E152" s="12">
        <f>(C152*D152)/1000</f>
        <v>16002</v>
      </c>
    </row>
    <row r="153" spans="1:5">
      <c r="A153" s="18"/>
      <c r="B153" s="18" t="s">
        <v>5</v>
      </c>
      <c r="C153" s="18"/>
      <c r="D153" s="18"/>
      <c r="E153" s="18">
        <f>SUM(E142:E152)</f>
        <v>596562.1</v>
      </c>
    </row>
    <row r="154" spans="1:5">
      <c r="A154" s="17"/>
      <c r="B154" s="17" t="s">
        <v>21</v>
      </c>
      <c r="C154" s="17"/>
      <c r="D154" s="17"/>
      <c r="E154" s="17"/>
    </row>
    <row r="155" spans="1:5">
      <c r="A155" s="12">
        <v>117</v>
      </c>
      <c r="B155" s="12" t="str">
        <f>VLOOKUP(A155,'مواد اولیه '!A:B,2,0)</f>
        <v>گوشت تازه گوساله ران خالص</v>
      </c>
      <c r="C155" s="12">
        <v>85</v>
      </c>
      <c r="D155" s="12">
        <f>VLOOKUP(A155,'مواد اولیه '!A:M,13,0)</f>
        <v>6500000</v>
      </c>
      <c r="E155" s="12">
        <f>(C155*D155)/1000</f>
        <v>552500</v>
      </c>
    </row>
    <row r="156" spans="1:5">
      <c r="A156" s="12">
        <v>110</v>
      </c>
      <c r="B156" s="12" t="str">
        <f>VLOOKUP(A156,'مواد اولیه '!A:B,2,0)</f>
        <v>قلوه گاه گوسفندی خالص</v>
      </c>
      <c r="C156" s="12">
        <v>40</v>
      </c>
      <c r="D156" s="12">
        <f>VLOOKUP(A156,'مواد اولیه '!A:M,13,0)</f>
        <v>4000000</v>
      </c>
      <c r="E156" s="12">
        <f>(C156*D156)/1000</f>
        <v>160000</v>
      </c>
    </row>
    <row r="157" spans="1:5">
      <c r="A157" s="12">
        <v>3</v>
      </c>
      <c r="B157" s="12" t="str">
        <f>VLOOKUP(A157,'مواد اولیه '!A:B,2,0)</f>
        <v xml:space="preserve">پیازخرد شده خالص </v>
      </c>
      <c r="C157" s="12">
        <v>60</v>
      </c>
      <c r="D157" s="12">
        <f>VLOOKUP(A157,'مواد اولیه '!A:M,13,0)</f>
        <v>225920</v>
      </c>
      <c r="E157" s="12">
        <f>(C157*D157)/1000</f>
        <v>13555.2</v>
      </c>
    </row>
    <row r="158" spans="1:5">
      <c r="A158" s="12">
        <v>4</v>
      </c>
      <c r="B158" s="12" t="str">
        <f>VLOOKUP(A158,'مواد اولیه '!A:B,2,0)</f>
        <v>روغن مایع مخصوص سرخ کردنی معتبر حلب 16 لیتری</v>
      </c>
      <c r="C158" s="12">
        <v>15</v>
      </c>
      <c r="D158" s="12">
        <f>VLOOKUP(A158,'مواد اولیه '!A:M,13,0)</f>
        <v>1000000</v>
      </c>
      <c r="E158" s="12">
        <f>(C158*D158)/1000</f>
        <v>15000</v>
      </c>
    </row>
    <row r="159" spans="1:5">
      <c r="A159" s="12">
        <v>30</v>
      </c>
      <c r="B159" s="12" t="str">
        <f>VLOOKUP(A159,'مواد اولیه '!A:B,2,0)</f>
        <v xml:space="preserve">گوجه فرنگی تازه </v>
      </c>
      <c r="C159" s="12">
        <v>100</v>
      </c>
      <c r="D159" s="12">
        <f>VLOOKUP(A159,'مواد اولیه '!A:M,13,0)</f>
        <v>150000</v>
      </c>
      <c r="E159" s="12">
        <f>(C159*D159)/1000</f>
        <v>15000</v>
      </c>
    </row>
    <row r="160" spans="1:5">
      <c r="A160" s="12">
        <v>108</v>
      </c>
      <c r="B160" s="12" t="str">
        <f>VLOOKUP(A160,'مواد اولیه '!A:B,2,0)</f>
        <v xml:space="preserve">نمک و ادویه و فلفل و دارچین </v>
      </c>
      <c r="C160" s="12" t="s">
        <v>3</v>
      </c>
      <c r="D160" s="12">
        <f>VLOOKUP(A160,'مواد اولیه '!A:M,13,0)</f>
        <v>7600</v>
      </c>
      <c r="E160" s="12">
        <f>D160</f>
        <v>7600</v>
      </c>
    </row>
    <row r="161" spans="1:5">
      <c r="A161" s="12">
        <v>31</v>
      </c>
      <c r="B161" s="12" t="str">
        <f>VLOOKUP(A161,'مواد اولیه '!A:B,2,0)</f>
        <v xml:space="preserve">دنبه گوسفندی مرغوب خالص </v>
      </c>
      <c r="C161" s="12">
        <v>15</v>
      </c>
      <c r="D161" s="12">
        <f>VLOOKUP(A161,'مواد اولیه '!A:M,13,0)</f>
        <v>2800000</v>
      </c>
      <c r="E161" s="12">
        <f>(C161*D161)/1000</f>
        <v>42000</v>
      </c>
    </row>
    <row r="162" spans="1:5">
      <c r="A162" s="12">
        <v>11</v>
      </c>
      <c r="B162" s="12" t="str">
        <f>VLOOKUP(A162,'مواد اولیه '!A:B,2,0)</f>
        <v>برنج هندی  درجه یک (ستایش و.....)</v>
      </c>
      <c r="C162" s="12">
        <v>145</v>
      </c>
      <c r="D162" s="12">
        <f>VLOOKUP(A162,'مواد اولیه '!A:M,13,0)</f>
        <v>700000</v>
      </c>
      <c r="E162" s="12">
        <f>(C162*D162)/1000</f>
        <v>101500</v>
      </c>
    </row>
    <row r="163" spans="1:5">
      <c r="A163" s="12">
        <v>112</v>
      </c>
      <c r="B163" s="12" t="str">
        <f>VLOOKUP(A163,'مواد اولیه '!A:B,2,0)</f>
        <v xml:space="preserve">سماق تک نفره </v>
      </c>
      <c r="C163" s="12" t="s">
        <v>22</v>
      </c>
      <c r="D163" s="12">
        <f>VLOOKUP(A163,'مواد اولیه '!A:M,13,0)</f>
        <v>8000</v>
      </c>
      <c r="E163" s="12">
        <f>D163</f>
        <v>8000</v>
      </c>
    </row>
    <row r="164" spans="1:5">
      <c r="A164" s="12">
        <v>25</v>
      </c>
      <c r="B164" s="12" t="str">
        <f>VLOOKUP(A164,'مواد اولیه '!A:B,2,0)</f>
        <v>زعفران بهرامن یا اسفدان یا عباس زاده ( هرمثقال)</v>
      </c>
      <c r="C164" s="12" t="s">
        <v>23</v>
      </c>
      <c r="D164" s="12">
        <f>VLOOKUP(A164,'مواد اولیه '!A:M,13,0)</f>
        <v>6000000</v>
      </c>
      <c r="E164" s="12">
        <f>D164/500</f>
        <v>12000</v>
      </c>
    </row>
    <row r="165" spans="1:5">
      <c r="A165" s="12">
        <v>9</v>
      </c>
      <c r="B165" s="12" t="str">
        <f>VLOOKUP(A165,'مواد اولیه '!A:B,2,0)</f>
        <v>نان  لواش (هر قرص)</v>
      </c>
      <c r="C165" s="12" t="s">
        <v>4</v>
      </c>
      <c r="D165" s="12">
        <f>VLOOKUP(A165,'مواد اولیه '!A:M,13,0)</f>
        <v>7000</v>
      </c>
      <c r="E165" s="12">
        <f>D165/2</f>
        <v>3500</v>
      </c>
    </row>
    <row r="166" spans="1:5">
      <c r="A166" s="18"/>
      <c r="B166" s="18" t="s">
        <v>5</v>
      </c>
      <c r="C166" s="18"/>
      <c r="D166" s="18"/>
      <c r="E166" s="18">
        <f>SUM(E155:E165)</f>
        <v>930655.2</v>
      </c>
    </row>
    <row r="167" spans="1:5">
      <c r="A167" s="17"/>
      <c r="B167" s="17" t="s">
        <v>24</v>
      </c>
      <c r="C167" s="17"/>
      <c r="D167" s="17"/>
      <c r="E167" s="17"/>
    </row>
    <row r="168" spans="1:5">
      <c r="A168" s="12">
        <v>37</v>
      </c>
      <c r="B168" s="12" t="str">
        <f>VLOOKUP(A168,'مواد اولیه '!A:B,2,0)</f>
        <v>فیله مرغ تازه خالص</v>
      </c>
      <c r="C168" s="12">
        <v>160</v>
      </c>
      <c r="D168" s="12">
        <f>VLOOKUP(A168,'مواد اولیه '!A:M,13,0)</f>
        <v>2461000</v>
      </c>
      <c r="E168" s="12">
        <f>(C168*D168)/1000</f>
        <v>393760</v>
      </c>
    </row>
    <row r="169" spans="1:5">
      <c r="A169" s="12">
        <v>20</v>
      </c>
      <c r="B169" s="12" t="str">
        <f>VLOOKUP(A169,'مواد اولیه '!A:B,2,0)</f>
        <v>فلفل دلمه تازه خالص</v>
      </c>
      <c r="C169" s="12">
        <v>5</v>
      </c>
      <c r="D169" s="12">
        <f>VLOOKUP(A169,'مواد اولیه '!A:M,13,0)</f>
        <v>400000</v>
      </c>
      <c r="E169" s="12">
        <f>(C169*D169)/1000</f>
        <v>2000</v>
      </c>
    </row>
    <row r="170" spans="1:5">
      <c r="A170" s="12">
        <v>4</v>
      </c>
      <c r="B170" s="12" t="str">
        <f>VLOOKUP(A170,'مواد اولیه '!A:B,2,0)</f>
        <v>روغن مایع مخصوص سرخ کردنی معتبر حلب 16 لیتری</v>
      </c>
      <c r="C170" s="12">
        <v>20</v>
      </c>
      <c r="D170" s="12">
        <f>VLOOKUP(A170,'مواد اولیه '!A:M,13,0)</f>
        <v>1000000</v>
      </c>
      <c r="E170" s="12">
        <f>(C170*D170)/1000</f>
        <v>20000</v>
      </c>
    </row>
    <row r="171" spans="1:5">
      <c r="A171" s="12">
        <v>7</v>
      </c>
      <c r="B171" s="12" t="str">
        <f>VLOOKUP(A171,'مواد اولیه '!A:B,2,0)</f>
        <v>آبلیمو معتبر</v>
      </c>
      <c r="C171" s="12">
        <v>15</v>
      </c>
      <c r="D171" s="12">
        <f>VLOOKUP(A171,'مواد اولیه '!A:M,13,0)</f>
        <v>500000</v>
      </c>
      <c r="E171" s="12">
        <f>(C171*D171)/1000</f>
        <v>7500</v>
      </c>
    </row>
    <row r="172" spans="1:5">
      <c r="A172" s="12">
        <v>40</v>
      </c>
      <c r="B172" s="12" t="str">
        <f>VLOOKUP(A172,'مواد اولیه '!A:B,2,0)</f>
        <v xml:space="preserve">آبغوره درجه یک </v>
      </c>
      <c r="C172" s="12">
        <v>10</v>
      </c>
      <c r="D172" s="12">
        <f>VLOOKUP(A172,'مواد اولیه '!A:M,13,0)</f>
        <v>500000</v>
      </c>
      <c r="E172" s="12">
        <f>(C172*D172)/1000</f>
        <v>5000</v>
      </c>
    </row>
    <row r="173" spans="1:5">
      <c r="A173" s="12">
        <v>108</v>
      </c>
      <c r="B173" s="12" t="str">
        <f>VLOOKUP(A173,'مواد اولیه '!A:B,2,0)</f>
        <v xml:space="preserve">نمک و ادویه و فلفل و دارچین </v>
      </c>
      <c r="C173" s="12" t="s">
        <v>3</v>
      </c>
      <c r="D173" s="12">
        <f>VLOOKUP(A173,'مواد اولیه '!A:M,13,0)</f>
        <v>7600</v>
      </c>
      <c r="E173" s="12">
        <f>D173</f>
        <v>7600</v>
      </c>
    </row>
    <row r="174" spans="1:5">
      <c r="A174" s="12">
        <v>32</v>
      </c>
      <c r="B174" s="12" t="str">
        <f>VLOOKUP(A174,'مواد اولیه '!A:B,2,0)</f>
        <v>روغن مایع سویا</v>
      </c>
      <c r="C174" s="12">
        <v>15</v>
      </c>
      <c r="D174" s="12">
        <f>VLOOKUP(A174,'مواد اولیه '!A:M,13,0)</f>
        <v>1000000</v>
      </c>
      <c r="E174" s="12">
        <f>(C174*D174)/1000</f>
        <v>15000</v>
      </c>
    </row>
    <row r="175" spans="1:5">
      <c r="A175" s="12">
        <v>25</v>
      </c>
      <c r="B175" s="12" t="str">
        <f>VLOOKUP(A175,'مواد اولیه '!A:B,2,0)</f>
        <v>زعفران بهرامن یا اسفدان یا عباس زاده ( هرمثقال)</v>
      </c>
      <c r="C175" s="12" t="s">
        <v>233</v>
      </c>
      <c r="D175" s="12">
        <f>VLOOKUP(A175,'مواد اولیه '!A:M,13,0)</f>
        <v>6000000</v>
      </c>
      <c r="E175" s="12">
        <f>(170*D175)/40000</f>
        <v>25500</v>
      </c>
    </row>
    <row r="176" spans="1:5">
      <c r="A176" s="12">
        <v>9</v>
      </c>
      <c r="B176" s="12" t="str">
        <f>VLOOKUP(A176,'مواد اولیه '!A:B,2,0)</f>
        <v>نان  لواش (هر قرص)</v>
      </c>
      <c r="C176" s="12" t="s">
        <v>4</v>
      </c>
      <c r="D176" s="12">
        <f>VLOOKUP(A176,'مواد اولیه '!A:M,13,0)</f>
        <v>7000</v>
      </c>
      <c r="E176" s="12">
        <f>D176/2</f>
        <v>3500</v>
      </c>
    </row>
    <row r="177" spans="1:5">
      <c r="A177" s="12">
        <v>11</v>
      </c>
      <c r="B177" s="12" t="str">
        <f>VLOOKUP(A177,'مواد اولیه '!A:B,2,0)</f>
        <v>برنج هندی  درجه یک (ستایش و.....)</v>
      </c>
      <c r="C177" s="12">
        <v>140</v>
      </c>
      <c r="D177" s="12">
        <f>VLOOKUP(A177,'مواد اولیه '!A:M,13,0)</f>
        <v>700000</v>
      </c>
      <c r="E177" s="12">
        <f>(C177*D177)/1000</f>
        <v>98000</v>
      </c>
    </row>
    <row r="178" spans="1:5">
      <c r="A178" s="12">
        <v>47</v>
      </c>
      <c r="B178" s="12" t="str">
        <f>VLOOKUP(A178,'مواد اولیه '!A:B,2,0)</f>
        <v xml:space="preserve">سس مایونزمهرام یا آرام </v>
      </c>
      <c r="C178" s="12">
        <v>10</v>
      </c>
      <c r="D178" s="12">
        <f>VLOOKUP(A178,'مواد اولیه '!A:M,13,0)</f>
        <v>800000</v>
      </c>
      <c r="E178" s="12">
        <f>(C178*D178)/1000</f>
        <v>8000</v>
      </c>
    </row>
    <row r="179" spans="1:5">
      <c r="A179" s="12">
        <v>67</v>
      </c>
      <c r="B179" s="12" t="str">
        <f>VLOOKUP(A179,'مواد اولیه '!A:B,2,0)</f>
        <v>کره حیوانی</v>
      </c>
      <c r="C179" s="12">
        <v>3</v>
      </c>
      <c r="D179" s="12">
        <f>VLOOKUP(A179,'مواد اولیه '!A:M,13,0)</f>
        <v>4400000</v>
      </c>
      <c r="E179" s="12">
        <f>(C179*D179)/1000</f>
        <v>13200</v>
      </c>
    </row>
    <row r="180" spans="1:5">
      <c r="A180" s="12">
        <v>30</v>
      </c>
      <c r="B180" s="12" t="str">
        <f>VLOOKUP(A180,'مواد اولیه '!A:B,2,0)</f>
        <v xml:space="preserve">گوجه فرنگی تازه </v>
      </c>
      <c r="C180" s="12">
        <v>100</v>
      </c>
      <c r="D180" s="12">
        <f>VLOOKUP(A180,'مواد اولیه '!A:M,13,0)</f>
        <v>150000</v>
      </c>
      <c r="E180" s="12">
        <f>(C180*D180)/1000</f>
        <v>15000</v>
      </c>
    </row>
    <row r="181" spans="1:5">
      <c r="A181" s="18"/>
      <c r="B181" s="18" t="s">
        <v>5</v>
      </c>
      <c r="C181" s="18"/>
      <c r="D181" s="18"/>
      <c r="E181" s="18">
        <f>SUM(E168:E180)</f>
        <v>614060</v>
      </c>
    </row>
    <row r="182" spans="1:5">
      <c r="A182" s="17"/>
      <c r="B182" s="17" t="s">
        <v>27</v>
      </c>
      <c r="C182" s="17"/>
      <c r="D182" s="17"/>
      <c r="E182" s="17"/>
    </row>
    <row r="183" spans="1:5">
      <c r="A183" s="12">
        <v>1</v>
      </c>
      <c r="B183" s="12" t="str">
        <f>VLOOKUP(A183,'مواد اولیه '!A:B,2,0)</f>
        <v>گوشت گوساله منجمد  برزیلی ران یا سردست  خالص</v>
      </c>
      <c r="C183" s="12">
        <v>50</v>
      </c>
      <c r="D183" s="12">
        <f>VLOOKUP(A183,'مواد اولیه '!A:M,13,0)</f>
        <v>4659750</v>
      </c>
      <c r="E183" s="12">
        <f>(C183*D183)/1000</f>
        <v>232987.5</v>
      </c>
    </row>
    <row r="184" spans="1:5">
      <c r="A184" s="12">
        <v>113</v>
      </c>
      <c r="B184" s="12" t="str">
        <f>VLOOKUP(A184,'مواد اولیه '!A:B,2,0)</f>
        <v xml:space="preserve">گندم مرغوب </v>
      </c>
      <c r="C184" s="12">
        <v>50</v>
      </c>
      <c r="D184" s="12">
        <f>VLOOKUP(A184,'مواد اولیه '!A:M,13,0)</f>
        <v>500000</v>
      </c>
      <c r="E184" s="12">
        <f>(C184*D184)/1000</f>
        <v>25000</v>
      </c>
    </row>
    <row r="185" spans="1:5">
      <c r="A185" s="12">
        <v>60</v>
      </c>
      <c r="B185" s="12" t="str">
        <f>VLOOKUP(A185,'مواد اولیه '!A:B,2,0)</f>
        <v>نخود مرغوب</v>
      </c>
      <c r="C185" s="12">
        <v>5</v>
      </c>
      <c r="D185" s="12">
        <f>VLOOKUP(A185,'مواد اولیه '!A:M,13,0)</f>
        <v>1500000</v>
      </c>
      <c r="E185" s="12">
        <f>(C185*D185)/1000</f>
        <v>7500</v>
      </c>
    </row>
    <row r="186" spans="1:5">
      <c r="A186" s="12">
        <v>31</v>
      </c>
      <c r="B186" s="12" t="str">
        <f>VLOOKUP(A186,'مواد اولیه '!A:B,2,0)</f>
        <v xml:space="preserve">دنبه گوسفندی مرغوب خالص </v>
      </c>
      <c r="C186" s="12">
        <v>10</v>
      </c>
      <c r="D186" s="12">
        <f>VLOOKUP(A186,'مواد اولیه '!A:M,13,0)</f>
        <v>2800000</v>
      </c>
      <c r="E186" s="12">
        <f>(C186*D186)/1000</f>
        <v>28000</v>
      </c>
    </row>
    <row r="187" spans="1:5">
      <c r="A187" s="12">
        <v>3</v>
      </c>
      <c r="B187" s="12" t="str">
        <f>VLOOKUP(A187,'مواد اولیه '!A:B,2,0)</f>
        <v xml:space="preserve">پیازخرد شده خالص </v>
      </c>
      <c r="C187" s="12">
        <v>30</v>
      </c>
      <c r="D187" s="12">
        <f>VLOOKUP(A187,'مواد اولیه '!A:M,13,0)</f>
        <v>225920</v>
      </c>
      <c r="E187" s="12">
        <f>(C187*D187)/1000</f>
        <v>6777.6</v>
      </c>
    </row>
    <row r="188" spans="1:5">
      <c r="A188" s="12">
        <v>25</v>
      </c>
      <c r="B188" s="12" t="str">
        <f>VLOOKUP(A188,'مواد اولیه '!A:B,2,0)</f>
        <v>زعفران بهرامن یا اسفدان یا عباس زاده ( هرمثقال)</v>
      </c>
      <c r="C188" s="12" t="s">
        <v>29</v>
      </c>
      <c r="D188" s="12">
        <f>VLOOKUP(A188,'مواد اولیه '!A:M,13,0)</f>
        <v>6000000</v>
      </c>
      <c r="E188" s="12">
        <f>D188/400</f>
        <v>15000</v>
      </c>
    </row>
    <row r="189" spans="1:5">
      <c r="A189" s="12">
        <v>108</v>
      </c>
      <c r="B189" s="12" t="str">
        <f>VLOOKUP(A189,'مواد اولیه '!A:B,2,0)</f>
        <v xml:space="preserve">نمک و ادویه و فلفل و دارچین </v>
      </c>
      <c r="C189" s="12" t="s">
        <v>30</v>
      </c>
      <c r="D189" s="12">
        <f>VLOOKUP(A189,'مواد اولیه '!A:M,13,0)</f>
        <v>7600</v>
      </c>
      <c r="E189" s="12">
        <f>D189</f>
        <v>7600</v>
      </c>
    </row>
    <row r="190" spans="1:5">
      <c r="A190" s="12">
        <v>9</v>
      </c>
      <c r="B190" s="12" t="str">
        <f>VLOOKUP(A190,'مواد اولیه '!A:B,2,0)</f>
        <v>نان  لواش (هر قرص)</v>
      </c>
      <c r="C190" s="12" t="s">
        <v>31</v>
      </c>
      <c r="D190" s="12">
        <f>VLOOKUP(A190,'مواد اولیه '!A:M,13,0)</f>
        <v>7000</v>
      </c>
      <c r="E190" s="12">
        <f>D190*2</f>
        <v>14000</v>
      </c>
    </row>
    <row r="191" spans="1:5">
      <c r="A191" s="18"/>
      <c r="B191" s="18" t="s">
        <v>5</v>
      </c>
      <c r="C191" s="18"/>
      <c r="D191" s="18"/>
      <c r="E191" s="18">
        <f>SUM(E183:E190)</f>
        <v>336865.1</v>
      </c>
    </row>
    <row r="192" spans="1:5">
      <c r="A192" s="17"/>
      <c r="B192" s="17" t="s">
        <v>32</v>
      </c>
      <c r="C192" s="17"/>
      <c r="D192" s="17"/>
      <c r="E192" s="17"/>
    </row>
    <row r="193" spans="1:5">
      <c r="A193" s="12">
        <v>1</v>
      </c>
      <c r="B193" s="12" t="str">
        <f>VLOOKUP(A193,'مواد اولیه '!A:B,2,0)</f>
        <v>گوشت گوساله منجمد  برزیلی ران یا سردست  خالص</v>
      </c>
      <c r="C193" s="12">
        <v>60</v>
      </c>
      <c r="D193" s="12">
        <f>VLOOKUP(A193,'مواد اولیه '!A:M,13,0)</f>
        <v>4659750</v>
      </c>
      <c r="E193" s="12">
        <f t="shared" ref="E193:E199" si="5">(C193*D193)/1000</f>
        <v>279585</v>
      </c>
    </row>
    <row r="194" spans="1:5">
      <c r="A194" s="12">
        <v>30</v>
      </c>
      <c r="B194" s="12" t="str">
        <f>VLOOKUP(A194,'مواد اولیه '!A:B,2,0)</f>
        <v xml:space="preserve">گوجه فرنگی تازه </v>
      </c>
      <c r="C194" s="12">
        <v>50</v>
      </c>
      <c r="D194" s="12">
        <f>VLOOKUP(A194,'مواد اولیه '!A:M,13,0)</f>
        <v>150000</v>
      </c>
      <c r="E194" s="12">
        <f t="shared" si="5"/>
        <v>7500</v>
      </c>
    </row>
    <row r="195" spans="1:5">
      <c r="A195" s="12">
        <v>3</v>
      </c>
      <c r="B195" s="12" t="str">
        <f>VLOOKUP(A195,'مواد اولیه '!A:B,2,0)</f>
        <v xml:space="preserve">پیازخرد شده خالص </v>
      </c>
      <c r="C195" s="12">
        <v>30</v>
      </c>
      <c r="D195" s="12">
        <f>VLOOKUP(A195,'مواد اولیه '!A:M,13,0)</f>
        <v>225920</v>
      </c>
      <c r="E195" s="12">
        <f t="shared" si="5"/>
        <v>6777.6</v>
      </c>
    </row>
    <row r="196" spans="1:5">
      <c r="A196" s="12">
        <v>4</v>
      </c>
      <c r="B196" s="12" t="str">
        <f>VLOOKUP(A196,'مواد اولیه '!A:B,2,0)</f>
        <v>روغن مایع مخصوص سرخ کردنی معتبر حلب 16 لیتری</v>
      </c>
      <c r="C196" s="12">
        <v>50</v>
      </c>
      <c r="D196" s="12">
        <f>VLOOKUP(A196,'مواد اولیه '!A:M,13,0)</f>
        <v>1000000</v>
      </c>
      <c r="E196" s="12">
        <f t="shared" si="5"/>
        <v>50000</v>
      </c>
    </row>
    <row r="197" spans="1:5">
      <c r="A197" s="12">
        <v>2</v>
      </c>
      <c r="B197" s="12" t="str">
        <f>VLOOKUP(A197,'مواد اولیه '!A:B,2,0)</f>
        <v xml:space="preserve">بادنجان پوست کنده </v>
      </c>
      <c r="C197" s="12">
        <v>200</v>
      </c>
      <c r="D197" s="12">
        <f>VLOOKUP(A197,'مواد اولیه '!A:M,13,0)</f>
        <v>185400</v>
      </c>
      <c r="E197" s="12">
        <f t="shared" si="5"/>
        <v>37080</v>
      </c>
    </row>
    <row r="198" spans="1:5">
      <c r="A198" s="12">
        <v>7</v>
      </c>
      <c r="B198" s="12" t="str">
        <f>VLOOKUP(A198,'مواد اولیه '!A:B,2,0)</f>
        <v>آبلیمو معتبر</v>
      </c>
      <c r="C198" s="12">
        <v>10</v>
      </c>
      <c r="D198" s="12">
        <f>VLOOKUP(A198,'مواد اولیه '!A:M,13,0)</f>
        <v>500000</v>
      </c>
      <c r="E198" s="12">
        <f t="shared" si="5"/>
        <v>5000</v>
      </c>
    </row>
    <row r="199" spans="1:5">
      <c r="A199" s="12">
        <v>6</v>
      </c>
      <c r="B199" s="12" t="str">
        <f>VLOOKUP(A199,'مواد اولیه '!A:B,2,0)</f>
        <v>رب گوجه فرنگی معتبر(حلب 16 کیلوگرمی)</v>
      </c>
      <c r="C199" s="12">
        <v>25</v>
      </c>
      <c r="D199" s="12">
        <f>VLOOKUP(A199,'مواد اولیه '!A:M,13,0)</f>
        <v>1000000</v>
      </c>
      <c r="E199" s="12">
        <f t="shared" si="5"/>
        <v>25000</v>
      </c>
    </row>
    <row r="200" spans="1:5">
      <c r="A200" s="12">
        <v>108</v>
      </c>
      <c r="B200" s="12" t="str">
        <f>VLOOKUP(A200,'مواد اولیه '!A:B,2,0)</f>
        <v xml:space="preserve">نمک و ادویه و فلفل و دارچین </v>
      </c>
      <c r="C200" s="12" t="s">
        <v>3</v>
      </c>
      <c r="D200" s="12">
        <f>VLOOKUP(A200,'مواد اولیه '!A:M,13,0)</f>
        <v>7600</v>
      </c>
      <c r="E200" s="12">
        <f>D200</f>
        <v>7600</v>
      </c>
    </row>
    <row r="201" spans="1:5">
      <c r="A201" s="12">
        <v>11</v>
      </c>
      <c r="B201" s="12" t="str">
        <f>VLOOKUP(A201,'مواد اولیه '!A:B,2,0)</f>
        <v>برنج هندی  درجه یک (ستایش و.....)</v>
      </c>
      <c r="C201" s="12">
        <v>140</v>
      </c>
      <c r="D201" s="12">
        <f>VLOOKUP(A201,'مواد اولیه '!A:M,13,0)</f>
        <v>700000</v>
      </c>
      <c r="E201" s="12">
        <f>(C201*D201)/1000</f>
        <v>98000</v>
      </c>
    </row>
    <row r="202" spans="1:5">
      <c r="A202" s="12">
        <v>9</v>
      </c>
      <c r="B202" s="12" t="str">
        <f>VLOOKUP(A202,'مواد اولیه '!A:B,2,0)</f>
        <v>نان  لواش (هر قرص)</v>
      </c>
      <c r="C202" s="12" t="s">
        <v>4</v>
      </c>
      <c r="D202" s="12">
        <f>VLOOKUP(A202,'مواد اولیه '!A:M,13,0)</f>
        <v>7000</v>
      </c>
      <c r="E202" s="12">
        <f>D202/2</f>
        <v>3500</v>
      </c>
    </row>
    <row r="203" spans="1:5">
      <c r="A203" s="18"/>
      <c r="B203" s="18" t="s">
        <v>5</v>
      </c>
      <c r="C203" s="18"/>
      <c r="D203" s="18"/>
      <c r="E203" s="18">
        <f>SUM(E193:E202)</f>
        <v>520042.6</v>
      </c>
    </row>
    <row r="204" spans="1:5">
      <c r="A204" s="17"/>
      <c r="B204" s="17" t="s">
        <v>33</v>
      </c>
      <c r="C204" s="17"/>
      <c r="D204" s="17"/>
      <c r="E204" s="17"/>
    </row>
    <row r="205" spans="1:5">
      <c r="A205" s="12">
        <v>1</v>
      </c>
      <c r="B205" s="12" t="str">
        <f>VLOOKUP(A205,'مواد اولیه '!A:B,2,0)</f>
        <v>گوشت گوساله منجمد  برزیلی ران یا سردست  خالص</v>
      </c>
      <c r="C205" s="12">
        <v>60</v>
      </c>
      <c r="D205" s="12">
        <f>VLOOKUP(A205,'مواد اولیه '!A:M,13,0)</f>
        <v>4659750</v>
      </c>
      <c r="E205" s="12">
        <f t="shared" ref="E205:E211" si="6">(C205*D205)/1000</f>
        <v>279585</v>
      </c>
    </row>
    <row r="206" spans="1:5">
      <c r="A206" s="12">
        <v>3</v>
      </c>
      <c r="B206" s="12" t="str">
        <f>VLOOKUP(A206,'مواد اولیه '!A:B,2,0)</f>
        <v xml:space="preserve">پیازخرد شده خالص </v>
      </c>
      <c r="C206" s="12">
        <v>30</v>
      </c>
      <c r="D206" s="12">
        <f>VLOOKUP(A206,'مواد اولیه '!A:M,13,0)</f>
        <v>225920</v>
      </c>
      <c r="E206" s="12">
        <f t="shared" si="6"/>
        <v>6777.6</v>
      </c>
    </row>
    <row r="207" spans="1:5">
      <c r="A207" s="12">
        <v>4</v>
      </c>
      <c r="B207" s="12" t="str">
        <f>VLOOKUP(A207,'مواد اولیه '!A:B,2,0)</f>
        <v>روغن مایع مخصوص سرخ کردنی معتبر حلب 16 لیتری</v>
      </c>
      <c r="C207" s="12">
        <v>50</v>
      </c>
      <c r="D207" s="12">
        <f>VLOOKUP(A207,'مواد اولیه '!A:M,13,0)</f>
        <v>1000000</v>
      </c>
      <c r="E207" s="12">
        <f t="shared" si="6"/>
        <v>50000</v>
      </c>
    </row>
    <row r="208" spans="1:5">
      <c r="A208" s="12">
        <v>36</v>
      </c>
      <c r="B208" s="12" t="str">
        <f>VLOOKUP(A208,'مواد اولیه '!A:B,2,0)</f>
        <v xml:space="preserve">کدو تازه  خالص </v>
      </c>
      <c r="C208" s="12">
        <v>220</v>
      </c>
      <c r="D208" s="12">
        <f>VLOOKUP(A208,'مواد اولیه '!A:M,13,0)</f>
        <v>216080</v>
      </c>
      <c r="E208" s="12">
        <f t="shared" si="6"/>
        <v>47537.599999999999</v>
      </c>
    </row>
    <row r="209" spans="1:5">
      <c r="A209" s="12">
        <v>7</v>
      </c>
      <c r="B209" s="12" t="str">
        <f>VLOOKUP(A209,'مواد اولیه '!A:B,2,0)</f>
        <v>آبلیمو معتبر</v>
      </c>
      <c r="C209" s="12">
        <v>7</v>
      </c>
      <c r="D209" s="12">
        <f>VLOOKUP(A209,'مواد اولیه '!A:M,13,0)</f>
        <v>500000</v>
      </c>
      <c r="E209" s="12">
        <f t="shared" si="6"/>
        <v>3500</v>
      </c>
    </row>
    <row r="210" spans="1:5">
      <c r="A210" s="12">
        <v>6</v>
      </c>
      <c r="B210" s="12" t="str">
        <f>VLOOKUP(A210,'مواد اولیه '!A:B,2,0)</f>
        <v>رب گوجه فرنگی معتبر(حلب 16 کیلوگرمی)</v>
      </c>
      <c r="C210" s="12">
        <v>25</v>
      </c>
      <c r="D210" s="12">
        <f>VLOOKUP(A210,'مواد اولیه '!A:M,13,0)</f>
        <v>1000000</v>
      </c>
      <c r="E210" s="12">
        <f t="shared" si="6"/>
        <v>25000</v>
      </c>
    </row>
    <row r="211" spans="1:5">
      <c r="A211" s="12">
        <v>69</v>
      </c>
      <c r="B211" s="12" t="str">
        <f>VLOOKUP(A211,'مواد اولیه '!A:B,2,0)</f>
        <v>شکر دانه ریز</v>
      </c>
      <c r="C211" s="12">
        <v>5</v>
      </c>
      <c r="D211" s="12">
        <f>VLOOKUP(A211,'مواد اولیه '!A:M,13,0)</f>
        <v>600000</v>
      </c>
      <c r="E211" s="12">
        <f t="shared" si="6"/>
        <v>3000</v>
      </c>
    </row>
    <row r="212" spans="1:5">
      <c r="A212" s="12">
        <v>108</v>
      </c>
      <c r="B212" s="12" t="str">
        <f>VLOOKUP(A212,'مواد اولیه '!A:B,2,0)</f>
        <v xml:space="preserve">نمک و ادویه و فلفل و دارچین </v>
      </c>
      <c r="C212" s="12" t="s">
        <v>3</v>
      </c>
      <c r="D212" s="12">
        <f>VLOOKUP(A212,'مواد اولیه '!A:M,13,0)</f>
        <v>7600</v>
      </c>
      <c r="E212" s="12">
        <f>D212</f>
        <v>7600</v>
      </c>
    </row>
    <row r="213" spans="1:5">
      <c r="A213" s="12">
        <v>11</v>
      </c>
      <c r="B213" s="12" t="str">
        <f>VLOOKUP(A213,'مواد اولیه '!A:B,2,0)</f>
        <v>برنج هندی  درجه یک (ستایش و.....)</v>
      </c>
      <c r="C213" s="12">
        <v>140</v>
      </c>
      <c r="D213" s="12">
        <f>VLOOKUP(A213,'مواد اولیه '!A:M,13,0)</f>
        <v>700000</v>
      </c>
      <c r="E213" s="12">
        <f>(C213*D213)/1000</f>
        <v>98000</v>
      </c>
    </row>
    <row r="214" spans="1:5">
      <c r="A214" s="12">
        <v>9</v>
      </c>
      <c r="B214" s="12" t="str">
        <f>VLOOKUP(A214,'مواد اولیه '!A:B,2,0)</f>
        <v>نان  لواش (هر قرص)</v>
      </c>
      <c r="C214" s="12" t="s">
        <v>4</v>
      </c>
      <c r="D214" s="12">
        <f>VLOOKUP(A214,'مواد اولیه '!A:M,13,0)</f>
        <v>7000</v>
      </c>
      <c r="E214" s="12">
        <f>D214/2</f>
        <v>3500</v>
      </c>
    </row>
    <row r="215" spans="1:5">
      <c r="A215" s="18"/>
      <c r="B215" s="18" t="s">
        <v>5</v>
      </c>
      <c r="C215" s="18"/>
      <c r="D215" s="18"/>
      <c r="E215" s="18">
        <f>SUM(E205:E214)</f>
        <v>524500.19999999995</v>
      </c>
    </row>
    <row r="216" spans="1:5">
      <c r="A216" s="17"/>
      <c r="B216" s="17" t="s">
        <v>34</v>
      </c>
      <c r="C216" s="17"/>
      <c r="D216" s="17"/>
      <c r="E216" s="17"/>
    </row>
    <row r="217" spans="1:5">
      <c r="A217" s="12">
        <v>1</v>
      </c>
      <c r="B217" s="12" t="str">
        <f>VLOOKUP(A217,'مواد اولیه '!A:B,2,0)</f>
        <v>گوشت گوساله منجمد  برزیلی ران یا سردست  خالص</v>
      </c>
      <c r="C217" s="12">
        <v>70</v>
      </c>
      <c r="D217" s="12">
        <f>VLOOKUP(A217,'مواد اولیه '!A:M,13,0)</f>
        <v>4659750</v>
      </c>
      <c r="E217" s="12">
        <f t="shared" ref="E217:E223" si="7">(C217*D217)/1000</f>
        <v>326182.5</v>
      </c>
    </row>
    <row r="218" spans="1:5">
      <c r="A218" s="12">
        <v>38</v>
      </c>
      <c r="B218" s="12" t="str">
        <f>VLOOKUP(A218,'مواد اولیه '!A:B,2,0)</f>
        <v>نعنا و جعفری آماده مصرف تازه</v>
      </c>
      <c r="C218" s="12">
        <v>50</v>
      </c>
      <c r="D218" s="12">
        <f>VLOOKUP(A218,'مواد اولیه '!A:M,13,0)</f>
        <v>600000</v>
      </c>
      <c r="E218" s="12">
        <f t="shared" si="7"/>
        <v>30000</v>
      </c>
    </row>
    <row r="219" spans="1:5">
      <c r="A219" s="12">
        <v>3</v>
      </c>
      <c r="B219" s="12" t="str">
        <f>VLOOKUP(A219,'مواد اولیه '!A:B,2,0)</f>
        <v xml:space="preserve">پیازخرد شده خالص </v>
      </c>
      <c r="C219" s="12">
        <v>30</v>
      </c>
      <c r="D219" s="12">
        <f>VLOOKUP(A219,'مواد اولیه '!A:M,13,0)</f>
        <v>225920</v>
      </c>
      <c r="E219" s="12">
        <f t="shared" si="7"/>
        <v>6777.6</v>
      </c>
    </row>
    <row r="220" spans="1:5">
      <c r="A220" s="12">
        <v>4</v>
      </c>
      <c r="B220" s="12" t="str">
        <f>VLOOKUP(A220,'مواد اولیه '!A:B,2,0)</f>
        <v>روغن مایع مخصوص سرخ کردنی معتبر حلب 16 لیتری</v>
      </c>
      <c r="C220" s="12">
        <v>30</v>
      </c>
      <c r="D220" s="12">
        <f>VLOOKUP(A220,'مواد اولیه '!A:M,13,0)</f>
        <v>1000000</v>
      </c>
      <c r="E220" s="12">
        <f t="shared" si="7"/>
        <v>30000</v>
      </c>
    </row>
    <row r="221" spans="1:5">
      <c r="A221" s="12">
        <v>39</v>
      </c>
      <c r="B221" s="12" t="str">
        <f>VLOOKUP(A221,'مواد اولیه '!A:B,2,0)</f>
        <v>کرفس آماده مصرف</v>
      </c>
      <c r="C221" s="12">
        <v>120</v>
      </c>
      <c r="D221" s="12">
        <f>VLOOKUP(A221,'مواد اولیه '!A:M,13,0)</f>
        <v>600000</v>
      </c>
      <c r="E221" s="12">
        <f t="shared" si="7"/>
        <v>72000</v>
      </c>
    </row>
    <row r="222" spans="1:5">
      <c r="A222" s="12">
        <v>40</v>
      </c>
      <c r="B222" s="12" t="str">
        <f>VLOOKUP(A222,'مواد اولیه '!A:B,2,0)</f>
        <v xml:space="preserve">آبغوره درجه یک </v>
      </c>
      <c r="C222" s="12">
        <v>20</v>
      </c>
      <c r="D222" s="12">
        <f>VLOOKUP(A222,'مواد اولیه '!A:M,13,0)</f>
        <v>500000</v>
      </c>
      <c r="E222" s="12">
        <f t="shared" si="7"/>
        <v>10000</v>
      </c>
    </row>
    <row r="223" spans="1:5">
      <c r="A223" s="12">
        <v>6</v>
      </c>
      <c r="B223" s="12" t="str">
        <f>VLOOKUP(A223,'مواد اولیه '!A:B,2,0)</f>
        <v>رب گوجه فرنگی معتبر(حلب 16 کیلوگرمی)</v>
      </c>
      <c r="C223" s="12">
        <v>20</v>
      </c>
      <c r="D223" s="12">
        <f>VLOOKUP(A223,'مواد اولیه '!A:M,13,0)</f>
        <v>1000000</v>
      </c>
      <c r="E223" s="12">
        <f t="shared" si="7"/>
        <v>20000</v>
      </c>
    </row>
    <row r="224" spans="1:5">
      <c r="A224" s="12">
        <v>108</v>
      </c>
      <c r="B224" s="12" t="str">
        <f>VLOOKUP(A224,'مواد اولیه '!A:B,2,0)</f>
        <v xml:space="preserve">نمک و ادویه و فلفل و دارچین </v>
      </c>
      <c r="C224" s="12" t="s">
        <v>3</v>
      </c>
      <c r="D224" s="12">
        <f>VLOOKUP(A224,'مواد اولیه '!A:M,13,0)</f>
        <v>7600</v>
      </c>
      <c r="E224" s="12">
        <f>D224</f>
        <v>7600</v>
      </c>
    </row>
    <row r="225" spans="1:5">
      <c r="A225" s="12">
        <v>11</v>
      </c>
      <c r="B225" s="12" t="str">
        <f>VLOOKUP(A225,'مواد اولیه '!A:B,2,0)</f>
        <v>برنج هندی  درجه یک (ستایش و.....)</v>
      </c>
      <c r="C225" s="12">
        <v>140</v>
      </c>
      <c r="D225" s="12">
        <f>VLOOKUP(A225,'مواد اولیه '!A:M,13,0)</f>
        <v>700000</v>
      </c>
      <c r="E225" s="12">
        <f>(C225*D225)/1000</f>
        <v>98000</v>
      </c>
    </row>
    <row r="226" spans="1:5">
      <c r="A226" s="12">
        <v>9</v>
      </c>
      <c r="B226" s="12" t="str">
        <f>VLOOKUP(A226,'مواد اولیه '!A:B,2,0)</f>
        <v>نان  لواش (هر قرص)</v>
      </c>
      <c r="C226" s="12" t="s">
        <v>4</v>
      </c>
      <c r="D226" s="12">
        <f>VLOOKUP(A226,'مواد اولیه '!A:M,13,0)</f>
        <v>7000</v>
      </c>
      <c r="E226" s="12">
        <f>D226/2</f>
        <v>3500</v>
      </c>
    </row>
    <row r="227" spans="1:5">
      <c r="A227" s="18"/>
      <c r="B227" s="18" t="s">
        <v>5</v>
      </c>
      <c r="C227" s="18"/>
      <c r="D227" s="18"/>
      <c r="E227" s="18">
        <f>SUM(E217:E226)</f>
        <v>604060.1</v>
      </c>
    </row>
    <row r="228" spans="1:5">
      <c r="A228" s="17"/>
      <c r="B228" s="17" t="s">
        <v>36</v>
      </c>
      <c r="C228" s="17"/>
      <c r="D228" s="17"/>
      <c r="E228" s="17"/>
    </row>
    <row r="229" spans="1:5">
      <c r="A229" s="12">
        <v>117</v>
      </c>
      <c r="B229" s="12" t="str">
        <f>VLOOKUP(A229,'مواد اولیه '!A:B,2,0)</f>
        <v>گوشت تازه گوساله ران خالص</v>
      </c>
      <c r="C229" s="12">
        <v>85</v>
      </c>
      <c r="D229" s="12">
        <f>VLOOKUP(A229,'مواد اولیه '!A:M,13,0)</f>
        <v>6500000</v>
      </c>
      <c r="E229" s="12">
        <f>(C229*D229)/1000</f>
        <v>552500</v>
      </c>
    </row>
    <row r="230" spans="1:5">
      <c r="A230" s="12">
        <v>110</v>
      </c>
      <c r="B230" s="12" t="str">
        <f>VLOOKUP(A230,'مواد اولیه '!A:B,2,0)</f>
        <v>قلوه گاه گوسفندی خالص</v>
      </c>
      <c r="C230" s="12">
        <v>40</v>
      </c>
      <c r="D230" s="12">
        <f>VLOOKUP(A230,'مواد اولیه '!A:M,13,0)</f>
        <v>4000000</v>
      </c>
      <c r="E230" s="12">
        <f>(C230*D230)/1000</f>
        <v>160000</v>
      </c>
    </row>
    <row r="231" spans="1:5">
      <c r="A231" s="12">
        <v>30</v>
      </c>
      <c r="B231" s="12" t="str">
        <f>VLOOKUP(A231,'مواد اولیه '!A:B,2,0)</f>
        <v xml:space="preserve">گوجه فرنگی تازه </v>
      </c>
      <c r="C231" s="12">
        <v>100</v>
      </c>
      <c r="D231" s="12">
        <f>VLOOKUP(A231,'مواد اولیه '!A:M,13,0)</f>
        <v>150000</v>
      </c>
      <c r="E231" s="12">
        <f>(C231*D231)/1000</f>
        <v>15000</v>
      </c>
    </row>
    <row r="232" spans="1:5">
      <c r="A232" s="12">
        <v>3</v>
      </c>
      <c r="B232" s="12" t="str">
        <f>VLOOKUP(A232,'مواد اولیه '!A:B,2,0)</f>
        <v xml:space="preserve">پیازخرد شده خالص </v>
      </c>
      <c r="C232" s="12">
        <v>60</v>
      </c>
      <c r="D232" s="12">
        <f>VLOOKUP(A232,'مواد اولیه '!A:M,13,0)</f>
        <v>225920</v>
      </c>
      <c r="E232" s="12">
        <f>(C232*D232)/1000</f>
        <v>13555.2</v>
      </c>
    </row>
    <row r="233" spans="1:5">
      <c r="A233" s="12">
        <v>31</v>
      </c>
      <c r="B233" s="12" t="str">
        <f>VLOOKUP(A233,'مواد اولیه '!A:B,2,0)</f>
        <v xml:space="preserve">دنبه گوسفندی مرغوب خالص </v>
      </c>
      <c r="C233" s="12">
        <v>15</v>
      </c>
      <c r="D233" s="12">
        <f>VLOOKUP(A233,'مواد اولیه '!A:M,13,0)</f>
        <v>2800000</v>
      </c>
      <c r="E233" s="12">
        <f>(C233*D233)/1000</f>
        <v>42000</v>
      </c>
    </row>
    <row r="234" spans="1:5">
      <c r="A234" s="12">
        <v>108</v>
      </c>
      <c r="B234" s="12" t="str">
        <f>VLOOKUP(A234,'مواد اولیه '!A:B,2,0)</f>
        <v xml:space="preserve">نمک و ادویه و فلفل و دارچین </v>
      </c>
      <c r="C234" s="12" t="s">
        <v>3</v>
      </c>
      <c r="D234" s="12">
        <f>VLOOKUP(A234,'مواد اولیه '!A:M,13,0)</f>
        <v>7600</v>
      </c>
      <c r="E234" s="12">
        <f>D234</f>
        <v>7600</v>
      </c>
    </row>
    <row r="235" spans="1:5">
      <c r="A235" s="12">
        <v>112</v>
      </c>
      <c r="B235" s="12" t="str">
        <f>VLOOKUP(A235,'مواد اولیه '!A:B,2,0)</f>
        <v xml:space="preserve">سماق تک نفره </v>
      </c>
      <c r="C235" s="12" t="s">
        <v>22</v>
      </c>
      <c r="D235" s="12">
        <f>VLOOKUP(A235,'مواد اولیه '!A:M,13,0)</f>
        <v>8000</v>
      </c>
      <c r="E235" s="12">
        <f>D235</f>
        <v>8000</v>
      </c>
    </row>
    <row r="236" spans="1:5">
      <c r="A236" s="12">
        <v>25</v>
      </c>
      <c r="B236" s="12" t="str">
        <f>VLOOKUP(A236,'مواد اولیه '!A:B,2,0)</f>
        <v>زعفران بهرامن یا اسفدان یا عباس زاده ( هرمثقال)</v>
      </c>
      <c r="C236" s="12" t="s">
        <v>16</v>
      </c>
      <c r="D236" s="12">
        <f>VLOOKUP(A236,'مواد اولیه '!A:M,13,0)</f>
        <v>6000000</v>
      </c>
      <c r="E236" s="12">
        <f>D236/500</f>
        <v>12000</v>
      </c>
    </row>
    <row r="237" spans="1:5">
      <c r="A237" s="12">
        <v>9</v>
      </c>
      <c r="B237" s="12" t="str">
        <f>VLOOKUP(A237,'مواد اولیه '!A:B,2,0)</f>
        <v>نان  لواش (هر قرص)</v>
      </c>
      <c r="C237" s="12" t="s">
        <v>31</v>
      </c>
      <c r="D237" s="12">
        <f>VLOOKUP(A237,'مواد اولیه '!A:M,13,0)</f>
        <v>7000</v>
      </c>
      <c r="E237" s="12">
        <f>D237*2</f>
        <v>14000</v>
      </c>
    </row>
    <row r="238" spans="1:5">
      <c r="A238" s="18"/>
      <c r="B238" s="18" t="s">
        <v>5</v>
      </c>
      <c r="C238" s="18"/>
      <c r="D238" s="18"/>
      <c r="E238" s="18">
        <f>SUM(E229:E237)</f>
        <v>824655.2</v>
      </c>
    </row>
    <row r="239" spans="1:5" ht="21" customHeight="1">
      <c r="A239" s="17"/>
      <c r="B239" s="17" t="s">
        <v>37</v>
      </c>
      <c r="C239" s="17"/>
      <c r="D239" s="17"/>
      <c r="E239" s="17"/>
    </row>
    <row r="240" spans="1:5">
      <c r="A240" s="12">
        <v>45</v>
      </c>
      <c r="B240" s="12" t="str">
        <f>VLOOKUP(A240,'مواد اولیه '!A:B,2,0)</f>
        <v>نخود فرنگی آماده مصرف</v>
      </c>
      <c r="C240" s="12">
        <v>100</v>
      </c>
      <c r="D240" s="12">
        <f>VLOOKUP(A240,'مواد اولیه '!A:M,13,0)</f>
        <v>1500000</v>
      </c>
      <c r="E240" s="12">
        <f>(C240*D240)/1000</f>
        <v>150000</v>
      </c>
    </row>
    <row r="241" spans="1:5">
      <c r="A241" s="12">
        <v>1</v>
      </c>
      <c r="B241" s="12" t="str">
        <f>VLOOKUP(A241,'مواد اولیه '!A:B,2,0)</f>
        <v>گوشت گوساله منجمد  برزیلی ران یا سردست  خالص</v>
      </c>
      <c r="C241" s="12">
        <v>50</v>
      </c>
      <c r="D241" s="12">
        <f>VLOOKUP(A241,'مواد اولیه '!A:M,13,0)</f>
        <v>4659750</v>
      </c>
      <c r="E241" s="12">
        <f>(C241*D241)/1000</f>
        <v>232987.5</v>
      </c>
    </row>
    <row r="242" spans="1:5">
      <c r="A242" s="12">
        <v>4</v>
      </c>
      <c r="B242" s="12" t="str">
        <f>VLOOKUP(A242,'مواد اولیه '!A:B,2,0)</f>
        <v>روغن مایع مخصوص سرخ کردنی معتبر حلب 16 لیتری</v>
      </c>
      <c r="C242" s="12">
        <v>30</v>
      </c>
      <c r="D242" s="12">
        <f>VLOOKUP(A242,'مواد اولیه '!A:M,13,0)</f>
        <v>1000000</v>
      </c>
      <c r="E242" s="12">
        <f>(C242*D242)/1000</f>
        <v>30000</v>
      </c>
    </row>
    <row r="243" spans="1:5">
      <c r="A243" s="12">
        <v>3</v>
      </c>
      <c r="B243" s="12" t="str">
        <f>VLOOKUP(A243,'مواد اولیه '!A:B,2,0)</f>
        <v xml:space="preserve">پیازخرد شده خالص </v>
      </c>
      <c r="C243" s="12">
        <v>30</v>
      </c>
      <c r="D243" s="12">
        <f>VLOOKUP(A243,'مواد اولیه '!A:M,13,0)</f>
        <v>225920</v>
      </c>
      <c r="E243" s="12">
        <f>(C243*D243)/1000</f>
        <v>6777.6</v>
      </c>
    </row>
    <row r="244" spans="1:5">
      <c r="A244" s="12">
        <v>7</v>
      </c>
      <c r="B244" s="12" t="str">
        <f>VLOOKUP(A244,'مواد اولیه '!A:B,2,0)</f>
        <v>آبلیمو معتبر</v>
      </c>
      <c r="C244" s="12">
        <v>5</v>
      </c>
      <c r="D244" s="12">
        <f>VLOOKUP(A244,'مواد اولیه '!A:M,13,0)</f>
        <v>500000</v>
      </c>
      <c r="E244" s="12">
        <f>(C244*D244)/1000</f>
        <v>2500</v>
      </c>
    </row>
    <row r="245" spans="1:5">
      <c r="A245" s="12">
        <v>108</v>
      </c>
      <c r="B245" s="12" t="str">
        <f>VLOOKUP(A245,'مواد اولیه '!A:B,2,0)</f>
        <v xml:space="preserve">نمک و ادویه و فلفل و دارچین </v>
      </c>
      <c r="C245" s="12" t="s">
        <v>30</v>
      </c>
      <c r="D245" s="12">
        <f>VLOOKUP(A245,'مواد اولیه '!A:M,13,0)</f>
        <v>7600</v>
      </c>
      <c r="E245" s="12">
        <f>D245</f>
        <v>7600</v>
      </c>
    </row>
    <row r="246" spans="1:5">
      <c r="A246" s="12">
        <v>19</v>
      </c>
      <c r="B246" s="12" t="str">
        <f>VLOOKUP(A246,'مواد اولیه '!A:B,2,0)</f>
        <v xml:space="preserve">شوید خشک مرغوب </v>
      </c>
      <c r="C246" s="12">
        <v>6</v>
      </c>
      <c r="D246" s="12">
        <f>VLOOKUP(A246,'مواد اولیه '!A:M,13,0)</f>
        <v>3000000</v>
      </c>
      <c r="E246" s="12">
        <f>(C246*D246)/1000</f>
        <v>18000</v>
      </c>
    </row>
    <row r="247" spans="1:5">
      <c r="A247" s="12">
        <v>6</v>
      </c>
      <c r="B247" s="12" t="str">
        <f>VLOOKUP(A247,'مواد اولیه '!A:B,2,0)</f>
        <v>رب گوجه فرنگی معتبر(حلب 16 کیلوگرمی)</v>
      </c>
      <c r="C247" s="12">
        <v>25</v>
      </c>
      <c r="D247" s="12">
        <f>VLOOKUP(A247,'مواد اولیه '!A:M,13,0)</f>
        <v>1000000</v>
      </c>
      <c r="E247" s="12">
        <f>(C247*D247)/1000</f>
        <v>25000</v>
      </c>
    </row>
    <row r="248" spans="1:5">
      <c r="A248" s="12">
        <v>25</v>
      </c>
      <c r="B248" s="12" t="str">
        <f>VLOOKUP(A248,'مواد اولیه '!A:B,2,0)</f>
        <v>زعفران بهرامن یا اسفدان یا عباس زاده ( هرمثقال)</v>
      </c>
      <c r="C248" s="12" t="s">
        <v>182</v>
      </c>
      <c r="D248" s="12">
        <f>VLOOKUP(A248,'مواد اولیه '!A:M,13,0)</f>
        <v>6000000</v>
      </c>
      <c r="E248" s="12">
        <f>D248/500</f>
        <v>12000</v>
      </c>
    </row>
    <row r="249" spans="1:5">
      <c r="A249" s="12">
        <v>11</v>
      </c>
      <c r="B249" s="12" t="str">
        <f>VLOOKUP(A249,'مواد اولیه '!A:B,2,0)</f>
        <v>برنج هندی  درجه یک (ستایش و.....)</v>
      </c>
      <c r="C249" s="12">
        <v>130</v>
      </c>
      <c r="D249" s="12">
        <f>VLOOKUP(A249,'مواد اولیه '!A:M,13,0)</f>
        <v>700000</v>
      </c>
      <c r="E249" s="12">
        <f>(C249*D249)/1000</f>
        <v>91000</v>
      </c>
    </row>
    <row r="250" spans="1:5">
      <c r="A250" s="12">
        <v>9</v>
      </c>
      <c r="B250" s="12" t="str">
        <f>VLOOKUP(A250,'مواد اولیه '!A:B,2,0)</f>
        <v>نان  لواش (هر قرص)</v>
      </c>
      <c r="C250" s="12" t="s">
        <v>4</v>
      </c>
      <c r="D250" s="12">
        <f>VLOOKUP(A250,'مواد اولیه '!A:M,13,0)</f>
        <v>7000</v>
      </c>
      <c r="E250" s="12">
        <f>D250/2</f>
        <v>3500</v>
      </c>
    </row>
    <row r="251" spans="1:5">
      <c r="A251" s="18"/>
      <c r="B251" s="18" t="s">
        <v>5</v>
      </c>
      <c r="C251" s="18"/>
      <c r="D251" s="18"/>
      <c r="E251" s="18">
        <f>SUM(E240:E250)</f>
        <v>579365.1</v>
      </c>
    </row>
    <row r="252" spans="1:5">
      <c r="A252" s="17"/>
      <c r="B252" s="17" t="s">
        <v>38</v>
      </c>
      <c r="C252" s="17"/>
      <c r="D252" s="17"/>
      <c r="E252" s="17"/>
    </row>
    <row r="253" spans="1:5">
      <c r="A253" s="12">
        <v>37</v>
      </c>
      <c r="B253" s="12" t="str">
        <f>VLOOKUP(A253,'مواد اولیه '!A:B,2,0)</f>
        <v>فیله مرغ تازه خالص</v>
      </c>
      <c r="C253" s="12">
        <v>160</v>
      </c>
      <c r="D253" s="12">
        <f>VLOOKUP(A253,'مواد اولیه '!A:M,13,0)</f>
        <v>2461000</v>
      </c>
      <c r="E253" s="12">
        <f t="shared" ref="E253:E258" si="8">(C253*D253)/1000</f>
        <v>393760</v>
      </c>
    </row>
    <row r="254" spans="1:5">
      <c r="A254" s="12">
        <v>3</v>
      </c>
      <c r="B254" s="12" t="str">
        <f>VLOOKUP(A254,'مواد اولیه '!A:B,2,0)</f>
        <v xml:space="preserve">پیازخرد شده خالص </v>
      </c>
      <c r="C254" s="12">
        <v>20</v>
      </c>
      <c r="D254" s="12">
        <f>VLOOKUP(A254,'مواد اولیه '!A:M,13,0)</f>
        <v>225920</v>
      </c>
      <c r="E254" s="12">
        <f t="shared" si="8"/>
        <v>4518.3999999999996</v>
      </c>
    </row>
    <row r="255" spans="1:5">
      <c r="A255" s="12">
        <v>30</v>
      </c>
      <c r="B255" s="12" t="str">
        <f>VLOOKUP(A255,'مواد اولیه '!A:B,2,0)</f>
        <v xml:space="preserve">گوجه فرنگی تازه </v>
      </c>
      <c r="C255" s="12">
        <v>100</v>
      </c>
      <c r="D255" s="12">
        <f>VLOOKUP(A255,'مواد اولیه '!A:M,13,0)</f>
        <v>150000</v>
      </c>
      <c r="E255" s="12">
        <f t="shared" si="8"/>
        <v>15000</v>
      </c>
    </row>
    <row r="256" spans="1:5">
      <c r="A256" s="12">
        <v>32</v>
      </c>
      <c r="B256" s="12" t="str">
        <f>VLOOKUP(A256,'مواد اولیه '!A:B,2,0)</f>
        <v>روغن مایع سویا</v>
      </c>
      <c r="C256" s="12">
        <v>25</v>
      </c>
      <c r="D256" s="12">
        <f>VLOOKUP(A256,'مواد اولیه '!A:M,13,0)</f>
        <v>1000000</v>
      </c>
      <c r="E256" s="12">
        <f t="shared" si="8"/>
        <v>25000</v>
      </c>
    </row>
    <row r="257" spans="1:5">
      <c r="A257" s="12">
        <v>7</v>
      </c>
      <c r="B257" s="12" t="str">
        <f>VLOOKUP(A257,'مواد اولیه '!A:B,2,0)</f>
        <v>آبلیمو معتبر</v>
      </c>
      <c r="C257" s="12">
        <v>15</v>
      </c>
      <c r="D257" s="12">
        <f>VLOOKUP(A257,'مواد اولیه '!A:M,13,0)</f>
        <v>500000</v>
      </c>
      <c r="E257" s="12">
        <f t="shared" si="8"/>
        <v>7500</v>
      </c>
    </row>
    <row r="258" spans="1:5">
      <c r="A258" s="12">
        <v>40</v>
      </c>
      <c r="B258" s="12" t="str">
        <f>VLOOKUP(A258,'مواد اولیه '!A:B,2,0)</f>
        <v xml:space="preserve">آبغوره درجه یک </v>
      </c>
      <c r="C258" s="12">
        <v>10</v>
      </c>
      <c r="D258" s="12">
        <f>VLOOKUP(A258,'مواد اولیه '!A:M,13,0)</f>
        <v>500000</v>
      </c>
      <c r="E258" s="12">
        <f t="shared" si="8"/>
        <v>5000</v>
      </c>
    </row>
    <row r="259" spans="1:5">
      <c r="A259" s="12">
        <v>108</v>
      </c>
      <c r="B259" s="12" t="str">
        <f>VLOOKUP(A259,'مواد اولیه '!A:B,2,0)</f>
        <v xml:space="preserve">نمک و ادویه و فلفل و دارچین </v>
      </c>
      <c r="C259" s="12" t="s">
        <v>3</v>
      </c>
      <c r="D259" s="12">
        <f>VLOOKUP(A259,'مواد اولیه '!A:M,13,0)</f>
        <v>7600</v>
      </c>
      <c r="E259" s="12">
        <f>D259</f>
        <v>7600</v>
      </c>
    </row>
    <row r="260" spans="1:5">
      <c r="A260" s="12">
        <v>25</v>
      </c>
      <c r="B260" s="12" t="str">
        <f>VLOOKUP(A260,'مواد اولیه '!A:B,2,0)</f>
        <v>زعفران بهرامن یا اسفدان یا عباس زاده ( هرمثقال)</v>
      </c>
      <c r="C260" s="12" t="s">
        <v>240</v>
      </c>
      <c r="D260" s="12">
        <f>VLOOKUP(A260,'مواد اولیه '!A:M,13,0)</f>
        <v>6000000</v>
      </c>
      <c r="E260" s="12">
        <f>(170*D260)/40000</f>
        <v>25500</v>
      </c>
    </row>
    <row r="261" spans="1:5">
      <c r="A261" s="12">
        <v>67</v>
      </c>
      <c r="B261" s="12" t="str">
        <f>VLOOKUP(A261,'مواد اولیه '!A:B,2,0)</f>
        <v>کره حیوانی</v>
      </c>
      <c r="C261" s="12">
        <v>3</v>
      </c>
      <c r="D261" s="12">
        <f>VLOOKUP(A261,'مواد اولیه '!A:M,13,0)</f>
        <v>4400000</v>
      </c>
      <c r="E261" s="12">
        <f>(C261*D261)/1000</f>
        <v>13200</v>
      </c>
    </row>
    <row r="262" spans="1:5">
      <c r="A262" s="12">
        <v>33</v>
      </c>
      <c r="B262" s="12" t="str">
        <f>VLOOKUP(A262,'مواد اولیه '!A:B,2,0)</f>
        <v xml:space="preserve">خیارشور ممتاز و درجه یک  حلبی </v>
      </c>
      <c r="C262" s="12">
        <v>100</v>
      </c>
      <c r="D262" s="12">
        <f>VLOOKUP(A262,'مواد اولیه '!A:M,13,0)</f>
        <v>1450000</v>
      </c>
      <c r="E262" s="12">
        <f>(C262*D262)/1000</f>
        <v>145000</v>
      </c>
    </row>
    <row r="263" spans="1:5">
      <c r="A263" s="12">
        <v>9</v>
      </c>
      <c r="B263" s="12" t="str">
        <f>VLOOKUP(A263,'مواد اولیه '!A:B,2,0)</f>
        <v>نان  لواش (هر قرص)</v>
      </c>
      <c r="C263" s="12" t="s">
        <v>39</v>
      </c>
      <c r="D263" s="12">
        <f>VLOOKUP(A263,'مواد اولیه '!A:M,13,0)</f>
        <v>7000</v>
      </c>
      <c r="E263" s="12">
        <f>D263*2</f>
        <v>14000</v>
      </c>
    </row>
    <row r="264" spans="1:5">
      <c r="A264" s="12">
        <v>47</v>
      </c>
      <c r="B264" s="12" t="str">
        <f>VLOOKUP(A264,'مواد اولیه '!A:B,2,0)</f>
        <v xml:space="preserve">سس مایونزمهرام یا آرام </v>
      </c>
      <c r="C264" s="12">
        <v>10</v>
      </c>
      <c r="D264" s="12">
        <f>VLOOKUP(A264,'مواد اولیه '!A:M,13,0)</f>
        <v>800000</v>
      </c>
      <c r="E264" s="12">
        <f>(C264*D264)/1000</f>
        <v>8000</v>
      </c>
    </row>
    <row r="265" spans="1:5">
      <c r="A265" s="18"/>
      <c r="B265" s="18" t="s">
        <v>5</v>
      </c>
      <c r="C265" s="18"/>
      <c r="D265" s="18"/>
      <c r="E265" s="18">
        <f>SUM(E253:E264)</f>
        <v>664078.4</v>
      </c>
    </row>
    <row r="266" spans="1:5">
      <c r="A266" s="17"/>
      <c r="B266" s="17" t="s">
        <v>40</v>
      </c>
      <c r="C266" s="17"/>
      <c r="D266" s="17"/>
      <c r="E266" s="17"/>
    </row>
    <row r="267" spans="1:5">
      <c r="A267" s="12">
        <v>1</v>
      </c>
      <c r="B267" s="12" t="str">
        <f>VLOOKUP(A267,'مواد اولیه '!A:B,2,0)</f>
        <v>گوشت گوساله منجمد  برزیلی ران یا سردست  خالص</v>
      </c>
      <c r="C267" s="12">
        <v>70</v>
      </c>
      <c r="D267" s="12">
        <f>VLOOKUP(A267,'مواد اولیه '!A:M,13,0)</f>
        <v>4659750</v>
      </c>
      <c r="E267" s="12">
        <f>(C267*D267)/1000</f>
        <v>326182.5</v>
      </c>
    </row>
    <row r="268" spans="1:5">
      <c r="A268" s="12">
        <v>44</v>
      </c>
      <c r="B268" s="12" t="str">
        <f>VLOOKUP(A268,'مواد اولیه '!A:B,2,0)</f>
        <v>ماکارونی (زر ماکارون یا تک ماکارون )</v>
      </c>
      <c r="C268" s="12">
        <v>130</v>
      </c>
      <c r="D268" s="12">
        <f>VLOOKUP(A268,'مواد اولیه '!A:M,13,0)</f>
        <v>570000</v>
      </c>
      <c r="E268" s="12">
        <f>(C268*D268)/1000</f>
        <v>74100</v>
      </c>
    </row>
    <row r="269" spans="1:5">
      <c r="A269" s="12">
        <v>3</v>
      </c>
      <c r="B269" s="12" t="str">
        <f>VLOOKUP(A269,'مواد اولیه '!A:B,2,0)</f>
        <v xml:space="preserve">پیازخرد شده خالص </v>
      </c>
      <c r="C269" s="12">
        <v>30</v>
      </c>
      <c r="D269" s="12">
        <f>VLOOKUP(A269,'مواد اولیه '!A:M,13,0)</f>
        <v>225920</v>
      </c>
      <c r="E269" s="12">
        <f>(C269*D269)/1000</f>
        <v>6777.6</v>
      </c>
    </row>
    <row r="270" spans="1:5">
      <c r="A270" s="12">
        <v>4</v>
      </c>
      <c r="B270" s="12" t="str">
        <f>VLOOKUP(A270,'مواد اولیه '!A:B,2,0)</f>
        <v>روغن مایع مخصوص سرخ کردنی معتبر حلب 16 لیتری</v>
      </c>
      <c r="C270" s="12">
        <v>30</v>
      </c>
      <c r="D270" s="12">
        <f>VLOOKUP(A270,'مواد اولیه '!A:M,13,0)</f>
        <v>1000000</v>
      </c>
      <c r="E270" s="12">
        <f>(C270*D270)/1000</f>
        <v>30000</v>
      </c>
    </row>
    <row r="271" spans="1:5">
      <c r="A271" s="12">
        <v>108</v>
      </c>
      <c r="B271" s="12" t="str">
        <f>VLOOKUP(A271,'مواد اولیه '!A:B,2,0)</f>
        <v xml:space="preserve">نمک و ادویه و فلفل و دارچین </v>
      </c>
      <c r="C271" s="12" t="s">
        <v>3</v>
      </c>
      <c r="D271" s="12">
        <f>VLOOKUP(A271,'مواد اولیه '!A:M,13,0)</f>
        <v>7600</v>
      </c>
      <c r="E271" s="12">
        <f>D271</f>
        <v>7600</v>
      </c>
    </row>
    <row r="272" spans="1:5">
      <c r="A272" s="12">
        <v>23</v>
      </c>
      <c r="B272" s="12" t="str">
        <f>VLOOKUP(A272,'مواد اولیه '!A:B,2,0)</f>
        <v>سیب زمینی تازه خالص</v>
      </c>
      <c r="C272" s="12">
        <v>40</v>
      </c>
      <c r="D272" s="12">
        <f>VLOOKUP(A272,'مواد اولیه '!A:M,13,0)</f>
        <v>228600</v>
      </c>
      <c r="E272" s="12">
        <f>(C272*D272)/1000</f>
        <v>9144</v>
      </c>
    </row>
    <row r="273" spans="1:5">
      <c r="A273" s="12">
        <v>7</v>
      </c>
      <c r="B273" s="12" t="str">
        <f>VLOOKUP(A273,'مواد اولیه '!A:B,2,0)</f>
        <v>آبلیمو معتبر</v>
      </c>
      <c r="C273" s="12">
        <v>7</v>
      </c>
      <c r="D273" s="12">
        <f>VLOOKUP(A273,'مواد اولیه '!A:M,13,0)</f>
        <v>500000</v>
      </c>
      <c r="E273" s="12">
        <f>(C273*D273)/1000</f>
        <v>3500</v>
      </c>
    </row>
    <row r="274" spans="1:5">
      <c r="A274" s="12">
        <v>6</v>
      </c>
      <c r="B274" s="12" t="str">
        <f>VLOOKUP(A274,'مواد اولیه '!A:B,2,0)</f>
        <v>رب گوجه فرنگی معتبر(حلب 16 کیلوگرمی)</v>
      </c>
      <c r="C274" s="12">
        <v>40</v>
      </c>
      <c r="D274" s="12">
        <f>VLOOKUP(A274,'مواد اولیه '!A:M,13,0)</f>
        <v>1000000</v>
      </c>
      <c r="E274" s="12">
        <f>(C274*D274)/1000</f>
        <v>40000</v>
      </c>
    </row>
    <row r="275" spans="1:5">
      <c r="A275" s="12">
        <v>20</v>
      </c>
      <c r="B275" s="12" t="str">
        <f>VLOOKUP(A275,'مواد اولیه '!A:B,2,0)</f>
        <v>فلفل دلمه تازه خالص</v>
      </c>
      <c r="C275" s="12">
        <v>5</v>
      </c>
      <c r="D275" s="12">
        <f>VLOOKUP(A275,'مواد اولیه '!A:M,13,0)</f>
        <v>400000</v>
      </c>
      <c r="E275" s="12">
        <f>(C275*D275)/1000</f>
        <v>2000</v>
      </c>
    </row>
    <row r="276" spans="1:5">
      <c r="A276" s="12">
        <v>9</v>
      </c>
      <c r="B276" s="12" t="str">
        <f>VLOOKUP(A276,'مواد اولیه '!A:B,2,0)</f>
        <v>نان  لواش (هر قرص)</v>
      </c>
      <c r="C276" s="12" t="s">
        <v>4</v>
      </c>
      <c r="D276" s="12">
        <f>VLOOKUP(A276,'مواد اولیه '!A:M,13,0)</f>
        <v>7000</v>
      </c>
      <c r="E276" s="12">
        <f>D276/2</f>
        <v>3500</v>
      </c>
    </row>
    <row r="277" spans="1:5">
      <c r="A277" s="18"/>
      <c r="B277" s="18" t="s">
        <v>5</v>
      </c>
      <c r="C277" s="18"/>
      <c r="D277" s="18"/>
      <c r="E277" s="18">
        <f>SUM(E267:E276)</f>
        <v>502804.1</v>
      </c>
    </row>
    <row r="278" spans="1:5">
      <c r="A278" s="17"/>
      <c r="B278" s="17" t="s">
        <v>41</v>
      </c>
      <c r="C278" s="17"/>
      <c r="D278" s="17"/>
      <c r="E278" s="17"/>
    </row>
    <row r="279" spans="1:5">
      <c r="A279" s="12">
        <v>44</v>
      </c>
      <c r="B279" s="12" t="str">
        <f>VLOOKUP(A279,'مواد اولیه '!A:B,2,0)</f>
        <v>ماکارونی (زر ماکارون یا تک ماکارون )</v>
      </c>
      <c r="C279" s="12">
        <v>120</v>
      </c>
      <c r="D279" s="12">
        <f>VLOOKUP(A279,'مواد اولیه '!A:M,13,0)</f>
        <v>570000</v>
      </c>
      <c r="E279" s="12">
        <f>(C279*D279)/1000</f>
        <v>68400</v>
      </c>
    </row>
    <row r="280" spans="1:5">
      <c r="A280" s="12">
        <v>23</v>
      </c>
      <c r="B280" s="12" t="str">
        <f>VLOOKUP(A280,'مواد اولیه '!A:B,2,0)</f>
        <v>سیب زمینی تازه خالص</v>
      </c>
      <c r="C280" s="12">
        <v>70</v>
      </c>
      <c r="D280" s="12">
        <f>VLOOKUP(A280,'مواد اولیه '!A:M,13,0)</f>
        <v>228600</v>
      </c>
      <c r="E280" s="12">
        <f>(C280*D280)/1000</f>
        <v>16002</v>
      </c>
    </row>
    <row r="281" spans="1:5">
      <c r="A281" s="12">
        <v>4</v>
      </c>
      <c r="B281" s="12" t="str">
        <f>VLOOKUP(A281,'مواد اولیه '!A:B,2,0)</f>
        <v>روغن مایع مخصوص سرخ کردنی معتبر حلب 16 لیتری</v>
      </c>
      <c r="C281" s="12">
        <v>40</v>
      </c>
      <c r="D281" s="12">
        <f>VLOOKUP(A281,'مواد اولیه '!A:M,13,0)</f>
        <v>1000000</v>
      </c>
      <c r="E281" s="12">
        <f>(C281*D281)/1000</f>
        <v>40000</v>
      </c>
    </row>
    <row r="282" spans="1:5">
      <c r="A282" s="12">
        <v>48</v>
      </c>
      <c r="B282" s="12" t="str">
        <f>VLOOKUP(A282,'مواد اولیه '!A:B,2,0)</f>
        <v>قارچ مرغوب</v>
      </c>
      <c r="C282" s="12">
        <v>50</v>
      </c>
      <c r="D282" s="12">
        <f>VLOOKUP(A282,'مواد اولیه '!A:M,13,0)</f>
        <v>1300000</v>
      </c>
      <c r="E282" s="12">
        <f>(C282*D282)/1000</f>
        <v>65000</v>
      </c>
    </row>
    <row r="283" spans="1:5">
      <c r="A283" s="12">
        <v>108</v>
      </c>
      <c r="B283" s="12" t="str">
        <f>VLOOKUP(A283,'مواد اولیه '!A:B,2,0)</f>
        <v xml:space="preserve">نمک و ادویه و فلفل و دارچین </v>
      </c>
      <c r="C283" s="12" t="s">
        <v>3</v>
      </c>
      <c r="D283" s="12">
        <f>VLOOKUP(A283,'مواد اولیه '!A:M,13,0)</f>
        <v>7600</v>
      </c>
      <c r="E283" s="12">
        <f>D283</f>
        <v>7600</v>
      </c>
    </row>
    <row r="284" spans="1:5">
      <c r="A284" s="12">
        <v>49</v>
      </c>
      <c r="B284" s="12" t="str">
        <f>VLOOKUP(A284,'مواد اولیه '!A:B,2,0)</f>
        <v xml:space="preserve">سویا مرغوب </v>
      </c>
      <c r="C284" s="12">
        <v>15</v>
      </c>
      <c r="D284" s="12">
        <f>VLOOKUP(A284,'مواد اولیه '!A:M,13,0)</f>
        <v>600000</v>
      </c>
      <c r="E284" s="12">
        <f>(C284*D284)/1000</f>
        <v>9000</v>
      </c>
    </row>
    <row r="285" spans="1:5">
      <c r="A285" s="12">
        <v>6</v>
      </c>
      <c r="B285" s="12" t="str">
        <f>VLOOKUP(A285,'مواد اولیه '!A:B,2,0)</f>
        <v>رب گوجه فرنگی معتبر(حلب 16 کیلوگرمی)</v>
      </c>
      <c r="C285" s="12">
        <v>40</v>
      </c>
      <c r="D285" s="12">
        <f>VLOOKUP(A285,'مواد اولیه '!A:M,13,0)</f>
        <v>1000000</v>
      </c>
      <c r="E285" s="12">
        <f>(C285*D285)/1000</f>
        <v>40000</v>
      </c>
    </row>
    <row r="286" spans="1:5">
      <c r="A286" s="12">
        <v>22</v>
      </c>
      <c r="B286" s="12" t="str">
        <f>VLOOKUP(A286,'مواد اولیه '!A:B,2,0)</f>
        <v>هویج تازه خالص</v>
      </c>
      <c r="C286" s="12">
        <v>50</v>
      </c>
      <c r="D286" s="12">
        <f>VLOOKUP(A286,'مواد اولیه '!A:M,13,0)</f>
        <v>223060</v>
      </c>
      <c r="E286" s="12">
        <f>(C286*D286)/1000</f>
        <v>11153</v>
      </c>
    </row>
    <row r="287" spans="1:5">
      <c r="A287" s="12">
        <v>9</v>
      </c>
      <c r="B287" s="12" t="str">
        <f>VLOOKUP(A287,'مواد اولیه '!A:B,2,0)</f>
        <v>نان  لواش (هر قرص)</v>
      </c>
      <c r="C287" s="12" t="s">
        <v>4</v>
      </c>
      <c r="D287" s="12">
        <f>VLOOKUP(A287,'مواد اولیه '!A:M,13,0)</f>
        <v>7000</v>
      </c>
      <c r="E287" s="12">
        <f>D287/2</f>
        <v>3500</v>
      </c>
    </row>
    <row r="288" spans="1:5">
      <c r="A288" s="12">
        <v>3</v>
      </c>
      <c r="B288" s="12" t="str">
        <f>VLOOKUP(A288,'مواد اولیه '!A:B,2,0)</f>
        <v xml:space="preserve">پیازخرد شده خالص </v>
      </c>
      <c r="C288" s="12">
        <v>30</v>
      </c>
      <c r="D288" s="12">
        <f>VLOOKUP(A288,'مواد اولیه '!A:M,13,0)</f>
        <v>225920</v>
      </c>
      <c r="E288" s="12">
        <f>(C288*D288)/1000</f>
        <v>6777.6</v>
      </c>
    </row>
    <row r="289" spans="1:5">
      <c r="A289" s="12">
        <v>7</v>
      </c>
      <c r="B289" s="12" t="str">
        <f>VLOOKUP(A289,'مواد اولیه '!A:B,2,0)</f>
        <v>آبلیمو معتبر</v>
      </c>
      <c r="C289" s="12">
        <v>5</v>
      </c>
      <c r="D289" s="12">
        <f>VLOOKUP(A289,'مواد اولیه '!A:M,13,0)</f>
        <v>500000</v>
      </c>
      <c r="E289" s="12">
        <f>(C289*D289)/1000</f>
        <v>2500</v>
      </c>
    </row>
    <row r="290" spans="1:5">
      <c r="A290" s="12"/>
      <c r="B290" s="18" t="s">
        <v>5</v>
      </c>
      <c r="C290" s="18"/>
      <c r="D290" s="18"/>
      <c r="E290" s="18">
        <f>SUM(E279:E289)</f>
        <v>269932.59999999998</v>
      </c>
    </row>
    <row r="291" spans="1:5">
      <c r="A291" s="17"/>
      <c r="B291" s="17" t="s">
        <v>42</v>
      </c>
      <c r="C291" s="17"/>
      <c r="D291" s="17"/>
      <c r="E291" s="17"/>
    </row>
    <row r="292" spans="1:5">
      <c r="A292" s="12">
        <v>2</v>
      </c>
      <c r="B292" s="12" t="str">
        <f>VLOOKUP(A292,'مواد اولیه '!A:B,2,0)</f>
        <v xml:space="preserve">بادنجان پوست کنده </v>
      </c>
      <c r="C292" s="12">
        <v>300</v>
      </c>
      <c r="D292" s="12">
        <f>VLOOKUP(A292,'مواد اولیه '!A:M,13,0)</f>
        <v>185400</v>
      </c>
      <c r="E292" s="12">
        <f>(C292*D292)/1000</f>
        <v>55620</v>
      </c>
    </row>
    <row r="293" spans="1:5">
      <c r="A293" s="12">
        <v>4</v>
      </c>
      <c r="B293" s="12" t="str">
        <f>VLOOKUP(A293,'مواد اولیه '!A:B,2,0)</f>
        <v>روغن مایع مخصوص سرخ کردنی معتبر حلب 16 لیتری</v>
      </c>
      <c r="C293" s="12">
        <v>50</v>
      </c>
      <c r="D293" s="12">
        <f>VLOOKUP(A293,'مواد اولیه '!A:M,13,0)</f>
        <v>1000000</v>
      </c>
      <c r="E293" s="12">
        <f>(C293*D293)/1000</f>
        <v>50000</v>
      </c>
    </row>
    <row r="294" spans="1:5">
      <c r="A294" s="12">
        <v>50</v>
      </c>
      <c r="B294" s="12" t="str">
        <f>VLOOKUP(A294,'مواد اولیه '!A:B,2,0)</f>
        <v>نعنا خشک</v>
      </c>
      <c r="C294" s="12">
        <v>2</v>
      </c>
      <c r="D294" s="12">
        <f>VLOOKUP(A294,'مواد اولیه '!A:M,13,0)</f>
        <v>5000000</v>
      </c>
      <c r="E294" s="12">
        <f>(C294*D294)/1000</f>
        <v>10000</v>
      </c>
    </row>
    <row r="295" spans="1:5">
      <c r="A295" s="12">
        <v>108</v>
      </c>
      <c r="B295" s="12" t="str">
        <f>VLOOKUP(A295,'مواد اولیه '!A:B,2,0)</f>
        <v xml:space="preserve">نمک و ادویه و فلفل و دارچین </v>
      </c>
      <c r="C295" s="12" t="s">
        <v>3</v>
      </c>
      <c r="D295" s="12">
        <f>VLOOKUP(A295,'مواد اولیه '!A:M,13,0)</f>
        <v>7600</v>
      </c>
      <c r="E295" s="12">
        <f>D295</f>
        <v>7600</v>
      </c>
    </row>
    <row r="296" spans="1:5">
      <c r="A296" s="12">
        <v>51</v>
      </c>
      <c r="B296" s="12" t="str">
        <f>VLOOKUP(A296,'مواد اولیه '!A:B,2,0)</f>
        <v xml:space="preserve">کشک پاستوریزه سمیه </v>
      </c>
      <c r="C296" s="12">
        <v>55</v>
      </c>
      <c r="D296" s="12">
        <f>VLOOKUP(A296,'مواد اولیه '!A:M,13,0)</f>
        <v>1300000</v>
      </c>
      <c r="E296" s="12">
        <f>(C296*D296)/1000</f>
        <v>71500</v>
      </c>
    </row>
    <row r="297" spans="1:5">
      <c r="A297" s="12">
        <v>3</v>
      </c>
      <c r="B297" s="12" t="str">
        <f>VLOOKUP(A297,'مواد اولیه '!A:B,2,0)</f>
        <v xml:space="preserve">پیازخرد شده خالص </v>
      </c>
      <c r="C297" s="12">
        <v>50</v>
      </c>
      <c r="D297" s="12">
        <f>VLOOKUP(A297,'مواد اولیه '!A:M,13,0)</f>
        <v>225920</v>
      </c>
      <c r="E297" s="12">
        <f>(C297*D297)/1000</f>
        <v>11296</v>
      </c>
    </row>
    <row r="298" spans="1:5">
      <c r="A298" s="12">
        <v>100</v>
      </c>
      <c r="B298" s="12" t="str">
        <f>VLOOKUP(A298,'مواد اولیه '!A:B,2,0)</f>
        <v>سیر خشک خالص</v>
      </c>
      <c r="C298" s="12">
        <v>0</v>
      </c>
      <c r="D298" s="12">
        <f>VLOOKUP(A298,'مواد اولیه '!A:M,13,0)</f>
        <v>0</v>
      </c>
      <c r="E298" s="12">
        <f>(C298*D298)/1000</f>
        <v>0</v>
      </c>
    </row>
    <row r="299" spans="1:5">
      <c r="A299" s="12">
        <v>7</v>
      </c>
      <c r="B299" s="12" t="str">
        <f>VLOOKUP(A299,'مواد اولیه '!A:B,2,0)</f>
        <v>آبلیمو معتبر</v>
      </c>
      <c r="C299" s="12">
        <v>1</v>
      </c>
      <c r="D299" s="12">
        <f>VLOOKUP(A299,'مواد اولیه '!A:M,13,0)</f>
        <v>500000</v>
      </c>
      <c r="E299" s="12">
        <f>(C299*D299)/1000</f>
        <v>500</v>
      </c>
    </row>
    <row r="300" spans="1:5">
      <c r="A300" s="12">
        <v>9</v>
      </c>
      <c r="B300" s="12" t="str">
        <f>VLOOKUP(A300,'مواد اولیه '!A:B,2,0)</f>
        <v>نان  لواش (هر قرص)</v>
      </c>
      <c r="C300" s="12" t="s">
        <v>31</v>
      </c>
      <c r="D300" s="12">
        <f>VLOOKUP(A300,'مواد اولیه '!A:M,13,0)</f>
        <v>7000</v>
      </c>
      <c r="E300" s="12">
        <f>D300*2</f>
        <v>14000</v>
      </c>
    </row>
    <row r="301" spans="1:5">
      <c r="A301" s="18"/>
      <c r="B301" s="18" t="s">
        <v>5</v>
      </c>
      <c r="C301" s="18"/>
      <c r="D301" s="18"/>
      <c r="E301" s="18">
        <f>SUM(E292:E300)</f>
        <v>220516</v>
      </c>
    </row>
    <row r="302" spans="1:5">
      <c r="A302" s="17"/>
      <c r="B302" s="17" t="s">
        <v>43</v>
      </c>
      <c r="C302" s="17"/>
      <c r="D302" s="17"/>
      <c r="E302" s="17"/>
    </row>
    <row r="303" spans="1:5">
      <c r="A303" s="12">
        <v>37</v>
      </c>
      <c r="B303" s="12" t="str">
        <f>VLOOKUP(A303,'مواد اولیه '!A:B,2,0)</f>
        <v>فیله مرغ تازه خالص</v>
      </c>
      <c r="C303" s="12">
        <v>150</v>
      </c>
      <c r="D303" s="12">
        <f>VLOOKUP(A303,'مواد اولیه '!A:M,13,0)</f>
        <v>2461000</v>
      </c>
      <c r="E303" s="12">
        <f t="shared" ref="E303:E310" si="9">(C303*D303)/1000</f>
        <v>369150</v>
      </c>
    </row>
    <row r="304" spans="1:5">
      <c r="A304" s="12">
        <v>4</v>
      </c>
      <c r="B304" s="12" t="str">
        <f>VLOOKUP(A304,'مواد اولیه '!A:B,2,0)</f>
        <v>روغن مایع مخصوص سرخ کردنی معتبر حلب 16 لیتری</v>
      </c>
      <c r="C304" s="12">
        <v>50</v>
      </c>
      <c r="D304" s="12">
        <f>VLOOKUP(A304,'مواد اولیه '!A:M,13,0)</f>
        <v>1000000</v>
      </c>
      <c r="E304" s="12">
        <f t="shared" si="9"/>
        <v>50000</v>
      </c>
    </row>
    <row r="305" spans="1:5">
      <c r="A305" s="12">
        <v>6</v>
      </c>
      <c r="B305" s="12" t="str">
        <f>VLOOKUP(A305,'مواد اولیه '!A:B,2,0)</f>
        <v>رب گوجه فرنگی معتبر(حلب 16 کیلوگرمی)</v>
      </c>
      <c r="C305" s="12">
        <v>30</v>
      </c>
      <c r="D305" s="12">
        <f>VLOOKUP(A305,'مواد اولیه '!A:M,13,0)</f>
        <v>1000000</v>
      </c>
      <c r="E305" s="12">
        <f t="shared" si="9"/>
        <v>30000</v>
      </c>
    </row>
    <row r="306" spans="1:5">
      <c r="A306" s="12">
        <v>3</v>
      </c>
      <c r="B306" s="12" t="str">
        <f>VLOOKUP(A306,'مواد اولیه '!A:B,2,0)</f>
        <v xml:space="preserve">پیازخرد شده خالص </v>
      </c>
      <c r="C306" s="12">
        <v>30</v>
      </c>
      <c r="D306" s="12">
        <f>VLOOKUP(A306,'مواد اولیه '!A:M,13,0)</f>
        <v>225920</v>
      </c>
      <c r="E306" s="12">
        <f t="shared" si="9"/>
        <v>6777.6</v>
      </c>
    </row>
    <row r="307" spans="1:5">
      <c r="A307" s="12">
        <v>20</v>
      </c>
      <c r="B307" s="12" t="str">
        <f>VLOOKUP(A307,'مواد اولیه '!A:B,2,0)</f>
        <v>فلفل دلمه تازه خالص</v>
      </c>
      <c r="C307" s="12">
        <v>20</v>
      </c>
      <c r="D307" s="12">
        <f>VLOOKUP(A307,'مواد اولیه '!A:M,13,0)</f>
        <v>400000</v>
      </c>
      <c r="E307" s="12">
        <f t="shared" si="9"/>
        <v>8000</v>
      </c>
    </row>
    <row r="308" spans="1:5">
      <c r="A308" s="12">
        <v>23</v>
      </c>
      <c r="B308" s="12" t="str">
        <f>VLOOKUP(A308,'مواد اولیه '!A:B,2,0)</f>
        <v>سیب زمینی تازه خالص</v>
      </c>
      <c r="C308" s="12">
        <v>180</v>
      </c>
      <c r="D308" s="12">
        <f>VLOOKUP(A308,'مواد اولیه '!A:M,13,0)</f>
        <v>228600</v>
      </c>
      <c r="E308" s="12">
        <f t="shared" si="9"/>
        <v>41148</v>
      </c>
    </row>
    <row r="309" spans="1:5">
      <c r="A309" s="12">
        <v>22</v>
      </c>
      <c r="B309" s="12" t="str">
        <f>VLOOKUP(A309,'مواد اولیه '!A:B,2,0)</f>
        <v>هویج تازه خالص</v>
      </c>
      <c r="C309" s="12">
        <v>40</v>
      </c>
      <c r="D309" s="12">
        <f>VLOOKUP(A309,'مواد اولیه '!A:M,13,0)</f>
        <v>223060</v>
      </c>
      <c r="E309" s="12">
        <f t="shared" si="9"/>
        <v>8922.4</v>
      </c>
    </row>
    <row r="310" spans="1:5">
      <c r="A310" s="12">
        <v>48</v>
      </c>
      <c r="B310" s="12" t="str">
        <f>VLOOKUP(A310,'مواد اولیه '!A:B,2,0)</f>
        <v>قارچ مرغوب</v>
      </c>
      <c r="C310" s="12">
        <v>100</v>
      </c>
      <c r="D310" s="12">
        <f>VLOOKUP(A310,'مواد اولیه '!A:M,13,0)</f>
        <v>1300000</v>
      </c>
      <c r="E310" s="12">
        <f t="shared" si="9"/>
        <v>130000</v>
      </c>
    </row>
    <row r="311" spans="1:5">
      <c r="A311" s="12">
        <v>108</v>
      </c>
      <c r="B311" s="12" t="str">
        <f>VLOOKUP(A311,'مواد اولیه '!A:B,2,0)</f>
        <v xml:space="preserve">نمک و ادویه و فلفل و دارچین </v>
      </c>
      <c r="C311" s="12" t="s">
        <v>44</v>
      </c>
      <c r="D311" s="12">
        <f>VLOOKUP(A311,'مواد اولیه '!A:M,13,0)</f>
        <v>7600</v>
      </c>
      <c r="E311" s="12">
        <f>D311</f>
        <v>7600</v>
      </c>
    </row>
    <row r="312" spans="1:5">
      <c r="A312" s="12">
        <v>7</v>
      </c>
      <c r="B312" s="12" t="str">
        <f>VLOOKUP(A312,'مواد اولیه '!A:B,2,0)</f>
        <v>آبلیمو معتبر</v>
      </c>
      <c r="C312" s="12">
        <v>5</v>
      </c>
      <c r="D312" s="12">
        <f>VLOOKUP(A312,'مواد اولیه '!A:M,13,0)</f>
        <v>500000</v>
      </c>
      <c r="E312" s="12">
        <f>(C312*D312)/1000</f>
        <v>2500</v>
      </c>
    </row>
    <row r="313" spans="1:5">
      <c r="A313" s="12">
        <v>9</v>
      </c>
      <c r="B313" s="12" t="str">
        <f>VLOOKUP(A313,'مواد اولیه '!A:B,2,0)</f>
        <v>نان  لواش (هر قرص)</v>
      </c>
      <c r="C313" s="12" t="s">
        <v>31</v>
      </c>
      <c r="D313" s="12">
        <f>VLOOKUP(A313,'مواد اولیه '!A:M,13,0)</f>
        <v>7000</v>
      </c>
      <c r="E313" s="12">
        <f>D313*2</f>
        <v>14000</v>
      </c>
    </row>
    <row r="314" spans="1:5">
      <c r="A314" s="18"/>
      <c r="B314" s="18" t="s">
        <v>5</v>
      </c>
      <c r="C314" s="18"/>
      <c r="D314" s="18"/>
      <c r="E314" s="18">
        <f>SUM(E303:E313)</f>
        <v>668098</v>
      </c>
    </row>
    <row r="315" spans="1:5">
      <c r="A315" s="17"/>
      <c r="B315" s="17" t="s">
        <v>229</v>
      </c>
      <c r="C315" s="17"/>
      <c r="D315" s="17"/>
      <c r="E315" s="17"/>
    </row>
    <row r="316" spans="1:5">
      <c r="A316" s="12">
        <v>11</v>
      </c>
      <c r="B316" s="12" t="str">
        <f>VLOOKUP(A316,'مواد اولیه '!A:B,2,0)</f>
        <v>برنج هندی  درجه یک (ستایش و.....)</v>
      </c>
      <c r="C316" s="12">
        <v>130</v>
      </c>
      <c r="D316" s="12">
        <f>VLOOKUP(A316,'مواد اولیه '!A:M,13,0)</f>
        <v>700000</v>
      </c>
      <c r="E316" s="12">
        <f>(C316*D316)/1000</f>
        <v>91000</v>
      </c>
    </row>
    <row r="317" spans="1:5">
      <c r="A317" s="12">
        <v>1</v>
      </c>
      <c r="B317" s="12" t="str">
        <f>VLOOKUP(A317,'مواد اولیه '!A:B,2,0)</f>
        <v>گوشت گوساله منجمد  برزیلی ران یا سردست  خالص</v>
      </c>
      <c r="C317" s="12">
        <v>50</v>
      </c>
      <c r="D317" s="12">
        <f>VLOOKUP(A317,'مواد اولیه '!A:M,13,0)</f>
        <v>4659750</v>
      </c>
      <c r="E317" s="12">
        <f>(C317*D317)/1000</f>
        <v>232987.5</v>
      </c>
    </row>
    <row r="318" spans="1:5">
      <c r="A318" s="12">
        <v>53</v>
      </c>
      <c r="B318" s="12" t="str">
        <f>VLOOKUP(A318,'مواد اولیه '!A:B,2,0)</f>
        <v>ماش مرغوب</v>
      </c>
      <c r="C318" s="12">
        <v>40</v>
      </c>
      <c r="D318" s="12">
        <f>VLOOKUP(A318,'مواد اولیه '!A:M,13,0)</f>
        <v>1400000</v>
      </c>
      <c r="E318" s="12">
        <f>(C318*D318)/1000</f>
        <v>56000</v>
      </c>
    </row>
    <row r="319" spans="1:5">
      <c r="A319" s="12">
        <v>108</v>
      </c>
      <c r="B319" s="12" t="str">
        <f>VLOOKUP(A319,'مواد اولیه '!A:B,2,0)</f>
        <v xml:space="preserve">نمک و ادویه و فلفل و دارچین </v>
      </c>
      <c r="C319" s="12" t="s">
        <v>30</v>
      </c>
      <c r="D319" s="12">
        <f>VLOOKUP(A319,'مواد اولیه '!A:M,13,0)</f>
        <v>7600</v>
      </c>
      <c r="E319" s="12">
        <f>D319</f>
        <v>7600</v>
      </c>
    </row>
    <row r="320" spans="1:5">
      <c r="A320" s="12">
        <v>25</v>
      </c>
      <c r="B320" s="12" t="str">
        <f>VLOOKUP(A320,'مواد اولیه '!A:B,2,0)</f>
        <v>زعفران بهرامن یا اسفدان یا عباس زاده ( هرمثقال)</v>
      </c>
      <c r="C320" s="12" t="s">
        <v>227</v>
      </c>
      <c r="D320" s="12">
        <f>VLOOKUP(A320,'مواد اولیه '!A:M,13,0)</f>
        <v>6000000</v>
      </c>
      <c r="E320" s="12">
        <f>D320/500</f>
        <v>12000</v>
      </c>
    </row>
    <row r="321" spans="1:5">
      <c r="A321" s="12">
        <v>6</v>
      </c>
      <c r="B321" s="12" t="str">
        <f>VLOOKUP(A321,'مواد اولیه '!A:B,2,0)</f>
        <v>رب گوجه فرنگی معتبر(حلب 16 کیلوگرمی)</v>
      </c>
      <c r="C321" s="12">
        <v>10</v>
      </c>
      <c r="D321" s="12">
        <f>VLOOKUP(A321,'مواد اولیه '!A:M,13,0)</f>
        <v>1000000</v>
      </c>
      <c r="E321" s="12">
        <f t="shared" ref="E321" si="10">(C321*D321)/1000</f>
        <v>10000</v>
      </c>
    </row>
    <row r="322" spans="1:5">
      <c r="A322" s="12">
        <v>54</v>
      </c>
      <c r="B322" s="12" t="str">
        <f>VLOOKUP(A322,'مواد اولیه '!A:B,2,0)</f>
        <v>خرما مرغوب</v>
      </c>
      <c r="C322" s="12">
        <v>50</v>
      </c>
      <c r="D322" s="12">
        <f>VLOOKUP(A322,'مواد اولیه '!A:M,13,0)</f>
        <v>3800000</v>
      </c>
      <c r="E322" s="12">
        <f>(C322*D322)/1000</f>
        <v>190000</v>
      </c>
    </row>
    <row r="323" spans="1:5">
      <c r="A323" s="12">
        <v>3</v>
      </c>
      <c r="B323" s="12" t="str">
        <f>VLOOKUP(A323,'مواد اولیه '!A:B,2,0)</f>
        <v xml:space="preserve">پیازخرد شده خالص </v>
      </c>
      <c r="C323" s="12">
        <v>40</v>
      </c>
      <c r="D323" s="12">
        <f>VLOOKUP(A323,'مواد اولیه '!A:M,13,0)</f>
        <v>225920</v>
      </c>
      <c r="E323" s="12">
        <f>(C323*D323)/1000</f>
        <v>9036.7999999999993</v>
      </c>
    </row>
    <row r="324" spans="1:5">
      <c r="A324" s="12">
        <v>4</v>
      </c>
      <c r="B324" s="12" t="str">
        <f>VLOOKUP(A324,'مواد اولیه '!A:B,2,0)</f>
        <v>روغن مایع مخصوص سرخ کردنی معتبر حلب 16 لیتری</v>
      </c>
      <c r="C324" s="12">
        <v>20</v>
      </c>
      <c r="D324" s="12">
        <f>VLOOKUP(A324,'مواد اولیه '!A:M,13,0)</f>
        <v>1000000</v>
      </c>
      <c r="E324" s="12">
        <f>(C324*D324)/1000</f>
        <v>20000</v>
      </c>
    </row>
    <row r="325" spans="1:5">
      <c r="A325" s="12">
        <v>9</v>
      </c>
      <c r="B325" s="12" t="str">
        <f>VLOOKUP(A325,'مواد اولیه '!A:B,2,0)</f>
        <v>نان  لواش (هر قرص)</v>
      </c>
      <c r="C325" s="12" t="s">
        <v>4</v>
      </c>
      <c r="D325" s="12">
        <f>VLOOKUP(A325,'مواد اولیه '!A:M,13,0)</f>
        <v>7000</v>
      </c>
      <c r="E325" s="12">
        <f>D325/2</f>
        <v>3500</v>
      </c>
    </row>
    <row r="326" spans="1:5">
      <c r="A326" s="18"/>
      <c r="B326" s="18" t="s">
        <v>5</v>
      </c>
      <c r="C326" s="18"/>
      <c r="D326" s="18"/>
      <c r="E326" s="18">
        <f>SUM(E316:E325)</f>
        <v>632124.30000000005</v>
      </c>
    </row>
    <row r="327" spans="1:5">
      <c r="A327" s="17"/>
      <c r="B327" s="17" t="s">
        <v>46</v>
      </c>
      <c r="C327" s="17"/>
      <c r="D327" s="17"/>
      <c r="E327" s="17"/>
    </row>
    <row r="328" spans="1:5">
      <c r="A328" s="12">
        <v>14</v>
      </c>
      <c r="B328" s="12" t="str">
        <f>VLOOKUP(A328,'مواد اولیه '!A:B,2,0)</f>
        <v xml:space="preserve">لوبیا چیتی مرغوب </v>
      </c>
      <c r="C328" s="12">
        <v>90</v>
      </c>
      <c r="D328" s="12">
        <f>VLOOKUP(A328,'مواد اولیه '!A:M,13,0)</f>
        <v>3500000</v>
      </c>
      <c r="E328" s="12">
        <f t="shared" ref="E328:E334" si="11">(C328*D328)/1000</f>
        <v>315000</v>
      </c>
    </row>
    <row r="329" spans="1:5">
      <c r="A329" s="12">
        <v>3</v>
      </c>
      <c r="B329" s="12" t="str">
        <f>VLOOKUP(A329,'مواد اولیه '!A:B,2,0)</f>
        <v xml:space="preserve">پیازخرد شده خالص </v>
      </c>
      <c r="C329" s="12">
        <v>30</v>
      </c>
      <c r="D329" s="12">
        <f>VLOOKUP(A329,'مواد اولیه '!A:M,13,0)</f>
        <v>225920</v>
      </c>
      <c r="E329" s="12">
        <f t="shared" si="11"/>
        <v>6777.6</v>
      </c>
    </row>
    <row r="330" spans="1:5">
      <c r="A330" s="12">
        <v>46</v>
      </c>
      <c r="B330" s="12" t="str">
        <f>VLOOKUP(A330,'مواد اولیه '!A:B,2,0)</f>
        <v xml:space="preserve">تخم مرغ استاندارد </v>
      </c>
      <c r="C330" s="12">
        <v>75</v>
      </c>
      <c r="D330" s="12">
        <f>VLOOKUP(A330,'مواد اولیه '!A:M,13,0)</f>
        <v>650000</v>
      </c>
      <c r="E330" s="12">
        <f t="shared" si="11"/>
        <v>48750</v>
      </c>
    </row>
    <row r="331" spans="1:5">
      <c r="A331" s="12">
        <v>6</v>
      </c>
      <c r="B331" s="12" t="str">
        <f>VLOOKUP(A331,'مواد اولیه '!A:B,2,0)</f>
        <v>رب گوجه فرنگی معتبر(حلب 16 کیلوگرمی)</v>
      </c>
      <c r="C331" s="12">
        <v>20</v>
      </c>
      <c r="D331" s="12">
        <f>VLOOKUP(A331,'مواد اولیه '!A:M,13,0)</f>
        <v>1000000</v>
      </c>
      <c r="E331" s="12">
        <f t="shared" si="11"/>
        <v>20000</v>
      </c>
    </row>
    <row r="332" spans="1:5">
      <c r="A332" s="12">
        <v>33</v>
      </c>
      <c r="B332" s="12" t="str">
        <f>VLOOKUP(A332,'مواد اولیه '!A:B,2,0)</f>
        <v xml:space="preserve">خیارشور ممتاز و درجه یک  حلبی </v>
      </c>
      <c r="C332" s="12">
        <v>100</v>
      </c>
      <c r="D332" s="12">
        <f>VLOOKUP(A332,'مواد اولیه '!A:M,13,0)</f>
        <v>1450000</v>
      </c>
      <c r="E332" s="12">
        <f t="shared" si="11"/>
        <v>145000</v>
      </c>
    </row>
    <row r="333" spans="1:5">
      <c r="A333" s="12">
        <v>7</v>
      </c>
      <c r="B333" s="12" t="str">
        <f>VLOOKUP(A333,'مواد اولیه '!A:B,2,0)</f>
        <v>آبلیمو معتبر</v>
      </c>
      <c r="C333" s="12">
        <v>4</v>
      </c>
      <c r="D333" s="12">
        <f>VLOOKUP(A333,'مواد اولیه '!A:M,13,0)</f>
        <v>500000</v>
      </c>
      <c r="E333" s="12">
        <f t="shared" si="11"/>
        <v>2000</v>
      </c>
    </row>
    <row r="334" spans="1:5">
      <c r="A334" s="12">
        <v>30</v>
      </c>
      <c r="B334" s="12" t="str">
        <f>VLOOKUP(A334,'مواد اولیه '!A:B,2,0)</f>
        <v xml:space="preserve">گوجه فرنگی تازه </v>
      </c>
      <c r="C334" s="12">
        <v>100</v>
      </c>
      <c r="D334" s="12">
        <f>VLOOKUP(A334,'مواد اولیه '!A:M,13,0)</f>
        <v>150000</v>
      </c>
      <c r="E334" s="12">
        <f t="shared" si="11"/>
        <v>15000</v>
      </c>
    </row>
    <row r="335" spans="1:5">
      <c r="A335" s="12">
        <v>108</v>
      </c>
      <c r="B335" s="12" t="str">
        <f>VLOOKUP(A335,'مواد اولیه '!A:B,2,0)</f>
        <v xml:space="preserve">نمک و ادویه و فلفل و دارچین </v>
      </c>
      <c r="C335" s="12" t="s">
        <v>30</v>
      </c>
      <c r="D335" s="12">
        <f>VLOOKUP(A335,'مواد اولیه '!A:M,13,0)</f>
        <v>7600</v>
      </c>
      <c r="E335" s="12">
        <f>D335</f>
        <v>7600</v>
      </c>
    </row>
    <row r="336" spans="1:5">
      <c r="A336" s="12">
        <v>9</v>
      </c>
      <c r="B336" s="12" t="str">
        <f>VLOOKUP(A336,'مواد اولیه '!A:B,2,0)</f>
        <v>نان  لواش (هر قرص)</v>
      </c>
      <c r="C336" s="12" t="s">
        <v>31</v>
      </c>
      <c r="D336" s="12">
        <f>VLOOKUP(A336,'مواد اولیه '!A:M,13,0)</f>
        <v>7000</v>
      </c>
      <c r="E336" s="12">
        <f>D336*2</f>
        <v>14000</v>
      </c>
    </row>
    <row r="337" spans="1:5">
      <c r="A337" s="12">
        <v>23</v>
      </c>
      <c r="B337" s="12" t="str">
        <f>VLOOKUP(A337,'مواد اولیه '!A:B,2,0)</f>
        <v>سیب زمینی تازه خالص</v>
      </c>
      <c r="C337" s="12">
        <v>100</v>
      </c>
      <c r="D337" s="12">
        <f>VLOOKUP(A337,'مواد اولیه '!A:M,13,0)</f>
        <v>228600</v>
      </c>
      <c r="E337" s="12">
        <f>(C337*D337)/1000</f>
        <v>22860</v>
      </c>
    </row>
    <row r="338" spans="1:5">
      <c r="A338" s="12">
        <v>4</v>
      </c>
      <c r="B338" s="12" t="str">
        <f>VLOOKUP(A338,'مواد اولیه '!A:B,2,0)</f>
        <v>روغن مایع مخصوص سرخ کردنی معتبر حلب 16 لیتری</v>
      </c>
      <c r="C338" s="12">
        <v>15</v>
      </c>
      <c r="D338" s="12">
        <f>VLOOKUP(A338,'مواد اولیه '!A:M,13,0)</f>
        <v>1000000</v>
      </c>
      <c r="E338" s="12">
        <f>(C338*D338)/1000</f>
        <v>15000</v>
      </c>
    </row>
    <row r="339" spans="1:5">
      <c r="A339" s="18"/>
      <c r="B339" s="18" t="s">
        <v>5</v>
      </c>
      <c r="C339" s="18"/>
      <c r="D339" s="18"/>
      <c r="E339" s="18">
        <f>SUM(E328:E338)</f>
        <v>611987.6</v>
      </c>
    </row>
    <row r="340" spans="1:5">
      <c r="A340" s="17"/>
      <c r="B340" s="17" t="s">
        <v>47</v>
      </c>
      <c r="C340" s="17"/>
      <c r="D340" s="17"/>
      <c r="E340" s="17"/>
    </row>
    <row r="341" spans="1:5">
      <c r="A341" s="12">
        <v>24</v>
      </c>
      <c r="B341" s="12" t="str">
        <f>VLOOKUP(A341,'مواد اولیه '!A:B,2,0)</f>
        <v>مرغ خالص پاک کرده بدون پوست</v>
      </c>
      <c r="C341" s="12">
        <v>300</v>
      </c>
      <c r="D341" s="12">
        <f>VLOOKUP(A341,'مواد اولیه '!A:M,13,0)</f>
        <v>1759800</v>
      </c>
      <c r="E341" s="12">
        <f t="shared" ref="E341:E347" si="12">(C341*D341)/1000</f>
        <v>527940</v>
      </c>
    </row>
    <row r="342" spans="1:5">
      <c r="A342" s="12">
        <v>33</v>
      </c>
      <c r="B342" s="12" t="str">
        <f>VLOOKUP(A342,'مواد اولیه '!A:B,2,0)</f>
        <v xml:space="preserve">خیارشور ممتاز و درجه یک  حلبی </v>
      </c>
      <c r="C342" s="12">
        <v>100</v>
      </c>
      <c r="D342" s="12">
        <f>VLOOKUP(A342,'مواد اولیه '!A:M,13,0)</f>
        <v>1450000</v>
      </c>
      <c r="E342" s="12">
        <f t="shared" si="12"/>
        <v>145000</v>
      </c>
    </row>
    <row r="343" spans="1:5">
      <c r="A343" s="12">
        <v>23</v>
      </c>
      <c r="B343" s="12" t="str">
        <f>VLOOKUP(A343,'مواد اولیه '!A:B,2,0)</f>
        <v>سیب زمینی تازه خالص</v>
      </c>
      <c r="C343" s="12">
        <v>50</v>
      </c>
      <c r="D343" s="12">
        <f>VLOOKUP(A343,'مواد اولیه '!A:M,13,0)</f>
        <v>228600</v>
      </c>
      <c r="E343" s="12">
        <f t="shared" si="12"/>
        <v>11430</v>
      </c>
    </row>
    <row r="344" spans="1:5">
      <c r="A344" s="12">
        <v>64</v>
      </c>
      <c r="B344" s="12" t="str">
        <f>VLOOKUP(A344,'مواد اولیه '!A:B,2,0)</f>
        <v xml:space="preserve">ذرت آماده مصرف درجه یک </v>
      </c>
      <c r="C344" s="12">
        <v>20</v>
      </c>
      <c r="D344" s="12">
        <f>VLOOKUP(A344,'مواد اولیه '!A:M,13,0)</f>
        <v>1500000</v>
      </c>
      <c r="E344" s="12">
        <f t="shared" si="12"/>
        <v>30000</v>
      </c>
    </row>
    <row r="345" spans="1:5">
      <c r="A345" s="12">
        <v>30</v>
      </c>
      <c r="B345" s="12" t="str">
        <f>VLOOKUP(A345,'مواد اولیه '!A:B,2,0)</f>
        <v xml:space="preserve">گوجه فرنگی تازه </v>
      </c>
      <c r="C345" s="12">
        <v>100</v>
      </c>
      <c r="D345" s="12">
        <f>VLOOKUP(A345,'مواد اولیه '!A:M,13,0)</f>
        <v>150000</v>
      </c>
      <c r="E345" s="12">
        <f t="shared" si="12"/>
        <v>15000</v>
      </c>
    </row>
    <row r="346" spans="1:5">
      <c r="A346" s="12">
        <v>22</v>
      </c>
      <c r="B346" s="12" t="str">
        <f>VLOOKUP(A346,'مواد اولیه '!A:B,2,0)</f>
        <v>هویج تازه خالص</v>
      </c>
      <c r="C346" s="12">
        <v>35</v>
      </c>
      <c r="D346" s="12">
        <f>VLOOKUP(A346,'مواد اولیه '!A:M,13,0)</f>
        <v>223060</v>
      </c>
      <c r="E346" s="12">
        <f t="shared" si="12"/>
        <v>7807.1</v>
      </c>
    </row>
    <row r="347" spans="1:5">
      <c r="A347" s="12">
        <v>7</v>
      </c>
      <c r="B347" s="12" t="str">
        <f>VLOOKUP(A347,'مواد اولیه '!A:B,2,0)</f>
        <v>آبلیمو معتبر</v>
      </c>
      <c r="C347" s="12">
        <v>7</v>
      </c>
      <c r="D347" s="12">
        <f>VLOOKUP(A347,'مواد اولیه '!A:M,13,0)</f>
        <v>500000</v>
      </c>
      <c r="E347" s="12">
        <f t="shared" si="12"/>
        <v>3500</v>
      </c>
    </row>
    <row r="348" spans="1:5">
      <c r="A348" s="12">
        <v>9</v>
      </c>
      <c r="B348" s="12" t="str">
        <f>VLOOKUP(A348,'مواد اولیه '!A:B,2,0)</f>
        <v>نان  لواش (هر قرص)</v>
      </c>
      <c r="C348" s="12" t="s">
        <v>48</v>
      </c>
      <c r="D348" s="12">
        <f>VLOOKUP(A348,'مواد اولیه '!A:M,13,0)</f>
        <v>7000</v>
      </c>
      <c r="E348" s="12">
        <f>D348*2</f>
        <v>14000</v>
      </c>
    </row>
    <row r="349" spans="1:5">
      <c r="A349" s="12">
        <v>4</v>
      </c>
      <c r="B349" s="12" t="str">
        <f>VLOOKUP(A349,'مواد اولیه '!A:B,2,0)</f>
        <v>روغن مایع مخصوص سرخ کردنی معتبر حلب 16 لیتری</v>
      </c>
      <c r="C349" s="12">
        <v>25</v>
      </c>
      <c r="D349" s="12">
        <f>VLOOKUP(A349,'مواد اولیه '!A:M,13,0)</f>
        <v>1000000</v>
      </c>
      <c r="E349" s="12">
        <f>(C349*D349)/1000</f>
        <v>25000</v>
      </c>
    </row>
    <row r="350" spans="1:5">
      <c r="A350" s="12">
        <v>3</v>
      </c>
      <c r="B350" s="12" t="str">
        <f>VLOOKUP(A350,'مواد اولیه '!A:B,2,0)</f>
        <v xml:space="preserve">پیازخرد شده خالص </v>
      </c>
      <c r="C350" s="12">
        <v>50</v>
      </c>
      <c r="D350" s="12">
        <f>VLOOKUP(A350,'مواد اولیه '!A:M,13,0)</f>
        <v>225920</v>
      </c>
      <c r="E350" s="12">
        <f>(C350*D350)/1000</f>
        <v>11296</v>
      </c>
    </row>
    <row r="351" spans="1:5">
      <c r="A351" s="12">
        <v>108</v>
      </c>
      <c r="B351" s="12" t="str">
        <f>VLOOKUP(A351,'مواد اولیه '!A:B,2,0)</f>
        <v xml:space="preserve">نمک و ادویه و فلفل و دارچین </v>
      </c>
      <c r="C351" s="12" t="s">
        <v>44</v>
      </c>
      <c r="D351" s="12">
        <f>VLOOKUP(A351,'مواد اولیه '!A:M,13,0)</f>
        <v>7600</v>
      </c>
      <c r="E351" s="12">
        <f>D351</f>
        <v>7600</v>
      </c>
    </row>
    <row r="352" spans="1:5">
      <c r="A352" s="12">
        <v>67</v>
      </c>
      <c r="B352" s="12" t="str">
        <f>VLOOKUP(A352,'مواد اولیه '!A:B,2,0)</f>
        <v>کره حیوانی</v>
      </c>
      <c r="C352" s="12">
        <v>5</v>
      </c>
      <c r="D352" s="12">
        <f>VLOOKUP(A352,'مواد اولیه '!A:M,13,0)</f>
        <v>4400000</v>
      </c>
      <c r="E352" s="12">
        <f>(C352*D352)/1000</f>
        <v>22000</v>
      </c>
    </row>
    <row r="353" spans="1:5">
      <c r="A353" s="12">
        <v>25</v>
      </c>
      <c r="B353" s="12" t="str">
        <f>VLOOKUP(A353,'مواد اولیه '!A:B,2,0)</f>
        <v>زعفران بهرامن یا اسفدان یا عباس زاده ( هرمثقال)</v>
      </c>
      <c r="C353" s="12" t="s">
        <v>182</v>
      </c>
      <c r="D353" s="12">
        <f>VLOOKUP(A353,'مواد اولیه '!A:M,13,0)</f>
        <v>6000000</v>
      </c>
      <c r="E353" s="12">
        <f>D353/500</f>
        <v>12000</v>
      </c>
    </row>
    <row r="354" spans="1:5">
      <c r="A354" s="18"/>
      <c r="B354" s="18" t="s">
        <v>49</v>
      </c>
      <c r="C354" s="18"/>
      <c r="D354" s="18"/>
      <c r="E354" s="18">
        <f>SUM(E341:E353)</f>
        <v>832573.1</v>
      </c>
    </row>
    <row r="355" spans="1:5">
      <c r="A355" s="17"/>
      <c r="B355" s="17" t="s">
        <v>241</v>
      </c>
      <c r="C355" s="17"/>
      <c r="D355" s="17"/>
      <c r="E355" s="17"/>
    </row>
    <row r="356" spans="1:5">
      <c r="A356" s="12">
        <v>23</v>
      </c>
      <c r="B356" s="12" t="str">
        <f>VLOOKUP(A356,'مواد اولیه '!A:B,2,0)</f>
        <v>سیب زمینی تازه خالص</v>
      </c>
      <c r="C356" s="12">
        <v>200</v>
      </c>
      <c r="D356" s="12">
        <f>VLOOKUP(A356,'مواد اولیه '!A:M,13,0)</f>
        <v>228600</v>
      </c>
      <c r="E356" s="12">
        <f t="shared" ref="E356:E363" si="13">(C356*D356)/1000</f>
        <v>45720</v>
      </c>
    </row>
    <row r="357" spans="1:5">
      <c r="A357" s="12">
        <v>4</v>
      </c>
      <c r="B357" s="12" t="str">
        <f>VLOOKUP(A357,'مواد اولیه '!A:B,2,0)</f>
        <v>روغن مایع مخصوص سرخ کردنی معتبر حلب 16 لیتری</v>
      </c>
      <c r="C357" s="12">
        <v>50</v>
      </c>
      <c r="D357" s="12">
        <f>VLOOKUP(A357,'مواد اولیه '!A:M,13,0)</f>
        <v>1000000</v>
      </c>
      <c r="E357" s="12">
        <f t="shared" si="13"/>
        <v>50000</v>
      </c>
    </row>
    <row r="358" spans="1:5">
      <c r="A358" s="12">
        <v>46</v>
      </c>
      <c r="B358" s="12" t="str">
        <f>VLOOKUP(A358,'مواد اولیه '!A:B,2,0)</f>
        <v xml:space="preserve">تخم مرغ استاندارد </v>
      </c>
      <c r="C358" s="12">
        <v>50</v>
      </c>
      <c r="D358" s="12">
        <f>VLOOKUP(A358,'مواد اولیه '!A:M,13,0)</f>
        <v>650000</v>
      </c>
      <c r="E358" s="12">
        <f t="shared" si="13"/>
        <v>32500</v>
      </c>
    </row>
    <row r="359" spans="1:5">
      <c r="A359" s="12">
        <v>20</v>
      </c>
      <c r="B359" s="12" t="str">
        <f>VLOOKUP(A359,'مواد اولیه '!A:B,2,0)</f>
        <v>فلفل دلمه تازه خالص</v>
      </c>
      <c r="C359" s="12">
        <v>10</v>
      </c>
      <c r="D359" s="12">
        <f>VLOOKUP(A359,'مواد اولیه '!A:M,13,0)</f>
        <v>400000</v>
      </c>
      <c r="E359" s="12">
        <f t="shared" si="13"/>
        <v>4000</v>
      </c>
    </row>
    <row r="360" spans="1:5">
      <c r="A360" s="12">
        <v>33</v>
      </c>
      <c r="B360" s="12" t="str">
        <f>VLOOKUP(A360,'مواد اولیه '!A:B,2,0)</f>
        <v xml:space="preserve">خیارشور ممتاز و درجه یک  حلبی </v>
      </c>
      <c r="C360" s="12">
        <v>100</v>
      </c>
      <c r="D360" s="12">
        <f>VLOOKUP(A360,'مواد اولیه '!A:M,13,0)</f>
        <v>1450000</v>
      </c>
      <c r="E360" s="12">
        <f t="shared" si="13"/>
        <v>145000</v>
      </c>
    </row>
    <row r="361" spans="1:5">
      <c r="A361" s="12">
        <v>35</v>
      </c>
      <c r="B361" s="12" t="str">
        <f>VLOOKUP(A361,'مواد اولیه '!A:B,2,0)</f>
        <v>سس قرمز تک نفره هر عدد</v>
      </c>
      <c r="C361" s="12">
        <v>1</v>
      </c>
      <c r="D361" s="12">
        <f>VLOOKUP(A361,'مواد اولیه '!A:M,13,0)</f>
        <v>10000</v>
      </c>
      <c r="E361" s="12">
        <f>D361</f>
        <v>10000</v>
      </c>
    </row>
    <row r="362" spans="1:5">
      <c r="A362" s="12">
        <v>42</v>
      </c>
      <c r="B362" s="12" t="str">
        <f>VLOOKUP(A362,'مواد اولیه '!A:B,2,0)</f>
        <v xml:space="preserve">آرد سوخاری ترخینه </v>
      </c>
      <c r="C362" s="12">
        <v>32</v>
      </c>
      <c r="D362" s="12">
        <f>VLOOKUP(A362,'مواد اولیه '!A:M,13,0)</f>
        <v>1000000</v>
      </c>
      <c r="E362" s="12">
        <f t="shared" si="13"/>
        <v>32000</v>
      </c>
    </row>
    <row r="363" spans="1:5">
      <c r="A363" s="12">
        <v>30</v>
      </c>
      <c r="B363" s="12" t="str">
        <f>VLOOKUP(A363,'مواد اولیه '!A:B,2,0)</f>
        <v xml:space="preserve">گوجه فرنگی تازه </v>
      </c>
      <c r="C363" s="12">
        <v>100</v>
      </c>
      <c r="D363" s="12">
        <f>VLOOKUP(A363,'مواد اولیه '!A:M,13,0)</f>
        <v>150000</v>
      </c>
      <c r="E363" s="12">
        <f t="shared" si="13"/>
        <v>15000</v>
      </c>
    </row>
    <row r="364" spans="1:5">
      <c r="A364" s="12">
        <v>108</v>
      </c>
      <c r="B364" s="12" t="str">
        <f>VLOOKUP(A364,'مواد اولیه '!A:B,2,0)</f>
        <v xml:space="preserve">نمک و ادویه و فلفل و دارچین </v>
      </c>
      <c r="C364" s="12" t="s">
        <v>30</v>
      </c>
      <c r="D364" s="12">
        <f>VLOOKUP(A364,'مواد اولیه '!A:M,13,0)</f>
        <v>7600</v>
      </c>
      <c r="E364" s="12">
        <f>D364</f>
        <v>7600</v>
      </c>
    </row>
    <row r="365" spans="1:5">
      <c r="A365" s="12">
        <v>9</v>
      </c>
      <c r="B365" s="12" t="str">
        <f>VLOOKUP(A365,'مواد اولیه '!A:B,2,0)</f>
        <v>نان  لواش (هر قرص)</v>
      </c>
      <c r="C365" s="12" t="s">
        <v>171</v>
      </c>
      <c r="D365" s="12">
        <f>VLOOKUP(A365,'مواد اولیه '!A:M,13,0)</f>
        <v>7000</v>
      </c>
      <c r="E365" s="12">
        <f>D365*2</f>
        <v>14000</v>
      </c>
    </row>
    <row r="366" spans="1:5">
      <c r="A366" s="18"/>
      <c r="B366" s="18" t="s">
        <v>5</v>
      </c>
      <c r="C366" s="18"/>
      <c r="D366" s="18"/>
      <c r="E366" s="18">
        <f>SUM(E356:E365)</f>
        <v>355820</v>
      </c>
    </row>
    <row r="367" spans="1:5">
      <c r="A367" s="17"/>
      <c r="B367" s="17" t="s">
        <v>242</v>
      </c>
      <c r="C367" s="17"/>
      <c r="D367" s="17"/>
      <c r="E367" s="17"/>
    </row>
    <row r="368" spans="1:5">
      <c r="A368" s="13">
        <v>126</v>
      </c>
      <c r="B368" s="12" t="str">
        <f>VLOOKUP(A368,'مواد اولیه '!A:B,2,0)</f>
        <v>کوکو سیب زمینی نیمه اماده ب آ یا کاله</v>
      </c>
      <c r="C368" s="13">
        <v>4</v>
      </c>
      <c r="D368" s="12">
        <f>VLOOKUP(A368,'مواد اولیه '!A:M,13,0)</f>
        <v>41000</v>
      </c>
      <c r="E368" s="13">
        <f>D368*C368</f>
        <v>164000</v>
      </c>
    </row>
    <row r="369" spans="1:5">
      <c r="A369" s="13">
        <v>4</v>
      </c>
      <c r="B369" s="12" t="str">
        <f>VLOOKUP(A369,'مواد اولیه '!A:B,2,0)</f>
        <v>روغن مایع مخصوص سرخ کردنی معتبر حلب 16 لیتری</v>
      </c>
      <c r="C369" s="13">
        <v>30</v>
      </c>
      <c r="D369" s="12">
        <f>VLOOKUP(A369,'مواد اولیه '!A:M,13,0)</f>
        <v>1000000</v>
      </c>
      <c r="E369" s="13">
        <f>(C369*D369)/1000</f>
        <v>30000</v>
      </c>
    </row>
    <row r="370" spans="1:5">
      <c r="A370" s="13">
        <v>33</v>
      </c>
      <c r="B370" s="12" t="str">
        <f>VLOOKUP(A370,'مواد اولیه '!A:B,2,0)</f>
        <v xml:space="preserve">خیارشور ممتاز و درجه یک  حلبی </v>
      </c>
      <c r="C370" s="13">
        <v>100</v>
      </c>
      <c r="D370" s="12">
        <f>VLOOKUP(A370,'مواد اولیه '!A:M,13,0)</f>
        <v>1450000</v>
      </c>
      <c r="E370" s="13">
        <f t="shared" ref="E370:E372" si="14">(C370*D370)/1000</f>
        <v>145000</v>
      </c>
    </row>
    <row r="371" spans="1:5">
      <c r="A371" s="13">
        <v>35</v>
      </c>
      <c r="B371" s="12" t="str">
        <f>VLOOKUP(A371,'مواد اولیه '!A:B,2,0)</f>
        <v>سس قرمز تک نفره هر عدد</v>
      </c>
      <c r="C371" s="13">
        <v>1</v>
      </c>
      <c r="D371" s="12">
        <f>VLOOKUP(A371,'مواد اولیه '!A:M,13,0)</f>
        <v>10000</v>
      </c>
      <c r="E371" s="13">
        <f>D371</f>
        <v>10000</v>
      </c>
    </row>
    <row r="372" spans="1:5">
      <c r="A372" s="13">
        <v>30</v>
      </c>
      <c r="B372" s="12" t="str">
        <f>VLOOKUP(A372,'مواد اولیه '!A:B,2,0)</f>
        <v xml:space="preserve">گوجه فرنگی تازه </v>
      </c>
      <c r="C372" s="13">
        <v>100</v>
      </c>
      <c r="D372" s="12">
        <f>VLOOKUP(A372,'مواد اولیه '!A:M,13,0)</f>
        <v>150000</v>
      </c>
      <c r="E372" s="13">
        <f t="shared" si="14"/>
        <v>15000</v>
      </c>
    </row>
    <row r="373" spans="1:5">
      <c r="A373" s="13">
        <v>9</v>
      </c>
      <c r="B373" s="12" t="str">
        <f>VLOOKUP(A373,'مواد اولیه '!A:B,2,0)</f>
        <v>نان  لواش (هر قرص)</v>
      </c>
      <c r="C373" s="13">
        <v>2</v>
      </c>
      <c r="D373" s="12">
        <f>VLOOKUP(A373,'مواد اولیه '!A:M,13,0)</f>
        <v>7000</v>
      </c>
      <c r="E373" s="13">
        <f>D373*C373</f>
        <v>14000</v>
      </c>
    </row>
    <row r="374" spans="1:5">
      <c r="A374" s="18"/>
      <c r="B374" s="18" t="s">
        <v>5</v>
      </c>
      <c r="C374" s="18"/>
      <c r="D374" s="18"/>
      <c r="E374" s="18">
        <f>SUM(E368:E373)</f>
        <v>378000</v>
      </c>
    </row>
    <row r="375" spans="1:5">
      <c r="A375" s="17"/>
      <c r="B375" s="17" t="s">
        <v>50</v>
      </c>
      <c r="C375" s="17"/>
      <c r="D375" s="17"/>
      <c r="E375" s="17"/>
    </row>
    <row r="376" spans="1:5">
      <c r="A376" s="12">
        <v>134</v>
      </c>
      <c r="B376" s="12" t="str">
        <f>VLOOKUP(A376,'مواد اولیه '!A:B,2,0)</f>
        <v>تن ماهی 120 گرمی خوشبخت</v>
      </c>
      <c r="C376" s="12">
        <v>120</v>
      </c>
      <c r="D376" s="12">
        <f>VLOOKUP(A376,'مواد اولیه '!A:M,13,0)</f>
        <v>700000</v>
      </c>
      <c r="E376" s="12">
        <f>D376</f>
        <v>700000</v>
      </c>
    </row>
    <row r="377" spans="1:5">
      <c r="A377" s="12">
        <v>23</v>
      </c>
      <c r="B377" s="12" t="str">
        <f>VLOOKUP(A377,'مواد اولیه '!A:B,2,0)</f>
        <v>سیب زمینی تازه خالص</v>
      </c>
      <c r="C377" s="12">
        <v>100</v>
      </c>
      <c r="D377" s="12">
        <f>VLOOKUP(A377,'مواد اولیه '!A:M,13,0)</f>
        <v>228600</v>
      </c>
      <c r="E377" s="12">
        <f>(C377*D377)/1000</f>
        <v>22860</v>
      </c>
    </row>
    <row r="378" spans="1:5">
      <c r="A378" s="12">
        <v>48</v>
      </c>
      <c r="B378" s="12" t="str">
        <f>VLOOKUP(A378,'مواد اولیه '!A:B,2,0)</f>
        <v>قارچ مرغوب</v>
      </c>
      <c r="C378" s="12">
        <v>60</v>
      </c>
      <c r="D378" s="12">
        <f>VLOOKUP(A378,'مواد اولیه '!A:M,13,0)</f>
        <v>1300000</v>
      </c>
      <c r="E378" s="12">
        <f>(C378*D378)/1000</f>
        <v>78000</v>
      </c>
    </row>
    <row r="379" spans="1:5">
      <c r="A379" s="12">
        <v>11</v>
      </c>
      <c r="B379" s="12" t="str">
        <f>VLOOKUP(A379,'مواد اولیه '!A:B,2,0)</f>
        <v>برنج هندی  درجه یک (ستایش و.....)</v>
      </c>
      <c r="C379" s="12">
        <v>140</v>
      </c>
      <c r="D379" s="12">
        <f>VLOOKUP(A379,'مواد اولیه '!A:M,13,0)</f>
        <v>700000</v>
      </c>
      <c r="E379" s="12">
        <f>(C379*D379)/1000</f>
        <v>98000</v>
      </c>
    </row>
    <row r="380" spans="1:5">
      <c r="A380" s="12">
        <v>19</v>
      </c>
      <c r="B380" s="12" t="str">
        <f>VLOOKUP(A380,'مواد اولیه '!A:B,2,0)</f>
        <v xml:space="preserve">شوید خشک مرغوب </v>
      </c>
      <c r="C380" s="12">
        <v>5</v>
      </c>
      <c r="D380" s="12">
        <f>VLOOKUP(A380,'مواد اولیه '!A:M,13,0)</f>
        <v>3000000</v>
      </c>
      <c r="E380" s="12">
        <f>(C380*D380)/1000</f>
        <v>15000</v>
      </c>
    </row>
    <row r="381" spans="1:5">
      <c r="A381" s="12">
        <v>7</v>
      </c>
      <c r="B381" s="12" t="str">
        <f>VLOOKUP(A381,'مواد اولیه '!A:B,2,0)</f>
        <v>آبلیمو معتبر</v>
      </c>
      <c r="C381" s="12">
        <v>2</v>
      </c>
      <c r="D381" s="12">
        <f>VLOOKUP(A381,'مواد اولیه '!A:M,13,0)</f>
        <v>500000</v>
      </c>
      <c r="E381" s="12">
        <f>(C381*D381)/1000</f>
        <v>1000</v>
      </c>
    </row>
    <row r="382" spans="1:5">
      <c r="A382" s="12">
        <v>9</v>
      </c>
      <c r="B382" s="12" t="str">
        <f>VLOOKUP(A382,'مواد اولیه '!A:B,2,0)</f>
        <v>نان  لواش (هر قرص)</v>
      </c>
      <c r="C382" s="12" t="s">
        <v>4</v>
      </c>
      <c r="D382" s="12">
        <f>VLOOKUP(A382,'مواد اولیه '!A:M,13,0)</f>
        <v>7000</v>
      </c>
      <c r="E382" s="12">
        <f>D382/2</f>
        <v>3500</v>
      </c>
    </row>
    <row r="383" spans="1:5">
      <c r="A383" s="12">
        <v>6</v>
      </c>
      <c r="B383" s="12" t="str">
        <f>VLOOKUP(A383,'مواد اولیه '!A:B,2,0)</f>
        <v>رب گوجه فرنگی معتبر(حلب 16 کیلوگرمی)</v>
      </c>
      <c r="C383" s="12">
        <v>10</v>
      </c>
      <c r="D383" s="12">
        <f>VLOOKUP(A383,'مواد اولیه '!A:M,13,0)</f>
        <v>1000000</v>
      </c>
      <c r="E383" s="12">
        <f t="shared" ref="E383" si="15">(C383*D383)/1000</f>
        <v>10000</v>
      </c>
    </row>
    <row r="384" spans="1:5">
      <c r="A384" s="12">
        <v>4</v>
      </c>
      <c r="B384" s="12" t="str">
        <f>VLOOKUP(A384,'مواد اولیه '!A:B,2,0)</f>
        <v>روغن مایع مخصوص سرخ کردنی معتبر حلب 16 لیتری</v>
      </c>
      <c r="C384" s="12">
        <v>40</v>
      </c>
      <c r="D384" s="12">
        <f>VLOOKUP(A384,'مواد اولیه '!A:M,13,0)</f>
        <v>1000000</v>
      </c>
      <c r="E384" s="12">
        <f>(C384*D384)/1000</f>
        <v>40000</v>
      </c>
    </row>
    <row r="385" spans="1:5">
      <c r="A385" s="12">
        <v>108</v>
      </c>
      <c r="B385" s="12" t="str">
        <f>VLOOKUP(A385,'مواد اولیه '!A:B,2,0)</f>
        <v xml:space="preserve">نمک و ادویه و فلفل و دارچین </v>
      </c>
      <c r="C385" s="12" t="s">
        <v>30</v>
      </c>
      <c r="D385" s="12">
        <f>VLOOKUP(A385,'مواد اولیه '!A:M,13,0)</f>
        <v>7600</v>
      </c>
      <c r="E385" s="12">
        <f>D385</f>
        <v>7600</v>
      </c>
    </row>
    <row r="386" spans="1:5">
      <c r="A386" s="18"/>
      <c r="B386" s="18" t="s">
        <v>5</v>
      </c>
      <c r="C386" s="18"/>
      <c r="D386" s="18"/>
      <c r="E386" s="18">
        <f>SUM(E376:E385)</f>
        <v>975960</v>
      </c>
    </row>
    <row r="387" spans="1:5">
      <c r="A387" s="17"/>
      <c r="B387" s="17" t="s">
        <v>249</v>
      </c>
      <c r="C387" s="17"/>
      <c r="D387" s="17"/>
      <c r="E387" s="17"/>
    </row>
    <row r="388" spans="1:5">
      <c r="A388" s="12">
        <v>55</v>
      </c>
      <c r="B388" s="12" t="str">
        <f>VLOOKUP(A388,'مواد اولیه '!A:B,2,0)</f>
        <v>سبزی کوکویی آماده مصرف تازه</v>
      </c>
      <c r="C388" s="12">
        <v>200</v>
      </c>
      <c r="D388" s="12">
        <f>VLOOKUP(A388,'مواد اولیه '!A:M,13,0)</f>
        <v>550000</v>
      </c>
      <c r="E388" s="12">
        <f t="shared" ref="E388:E395" si="16">(C388*D388)/1000</f>
        <v>110000</v>
      </c>
    </row>
    <row r="389" spans="1:5">
      <c r="A389" s="12">
        <v>4</v>
      </c>
      <c r="B389" s="12" t="str">
        <f>VLOOKUP(A389,'مواد اولیه '!A:B,2,0)</f>
        <v>روغن مایع مخصوص سرخ کردنی معتبر حلب 16 لیتری</v>
      </c>
      <c r="C389" s="12">
        <v>50</v>
      </c>
      <c r="D389" s="12">
        <f>VLOOKUP(A389,'مواد اولیه '!A:M,13,0)</f>
        <v>1000000</v>
      </c>
      <c r="E389" s="12">
        <f t="shared" si="16"/>
        <v>50000</v>
      </c>
    </row>
    <row r="390" spans="1:5">
      <c r="A390" s="12">
        <v>46</v>
      </c>
      <c r="B390" s="12" t="str">
        <f>VLOOKUP(A390,'مواد اولیه '!A:B,2,0)</f>
        <v xml:space="preserve">تخم مرغ استاندارد </v>
      </c>
      <c r="C390" s="12">
        <v>50</v>
      </c>
      <c r="D390" s="12">
        <f>VLOOKUP(A390,'مواد اولیه '!A:M,13,0)</f>
        <v>650000</v>
      </c>
      <c r="E390" s="12">
        <f t="shared" si="16"/>
        <v>32500</v>
      </c>
    </row>
    <row r="391" spans="1:5">
      <c r="A391" s="12">
        <v>33</v>
      </c>
      <c r="B391" s="12" t="str">
        <f>VLOOKUP(A391,'مواد اولیه '!A:B,2,0)</f>
        <v xml:space="preserve">خیارشور ممتاز و درجه یک  حلبی </v>
      </c>
      <c r="C391" s="12">
        <v>100</v>
      </c>
      <c r="D391" s="12">
        <f>VLOOKUP(A391,'مواد اولیه '!A:M,13,0)</f>
        <v>1450000</v>
      </c>
      <c r="E391" s="12">
        <f t="shared" si="16"/>
        <v>145000</v>
      </c>
    </row>
    <row r="392" spans="1:5">
      <c r="A392" s="12">
        <v>35</v>
      </c>
      <c r="B392" s="12" t="str">
        <f>VLOOKUP(A392,'مواد اولیه '!A:B,2,0)</f>
        <v>سس قرمز تک نفره هر عدد</v>
      </c>
      <c r="C392" s="12">
        <v>1</v>
      </c>
      <c r="D392" s="12">
        <f>VLOOKUP(A392,'مواد اولیه '!A:M,13,0)</f>
        <v>10000</v>
      </c>
      <c r="E392" s="12">
        <f>D392</f>
        <v>10000</v>
      </c>
    </row>
    <row r="393" spans="1:5">
      <c r="A393" s="12">
        <v>42</v>
      </c>
      <c r="B393" s="12" t="str">
        <f>VLOOKUP(A393,'مواد اولیه '!A:B,2,0)</f>
        <v xml:space="preserve">آرد سوخاری ترخینه </v>
      </c>
      <c r="C393" s="12">
        <v>40</v>
      </c>
      <c r="D393" s="12">
        <f>VLOOKUP(A393,'مواد اولیه '!A:M,13,0)</f>
        <v>1000000</v>
      </c>
      <c r="E393" s="12">
        <f t="shared" si="16"/>
        <v>40000</v>
      </c>
    </row>
    <row r="394" spans="1:5">
      <c r="A394" s="12">
        <v>108</v>
      </c>
      <c r="B394" s="12" t="str">
        <f>VLOOKUP(A394,'مواد اولیه '!A:B,2,0)</f>
        <v xml:space="preserve">نمک و ادویه و فلفل و دارچین </v>
      </c>
      <c r="C394" s="12" t="s">
        <v>30</v>
      </c>
      <c r="D394" s="12">
        <f>VLOOKUP(A394,'مواد اولیه '!A:M,13,0)</f>
        <v>7600</v>
      </c>
      <c r="E394" s="12">
        <f>D394</f>
        <v>7600</v>
      </c>
    </row>
    <row r="395" spans="1:5">
      <c r="A395" s="12">
        <v>30</v>
      </c>
      <c r="B395" s="12" t="str">
        <f>VLOOKUP(A395,'مواد اولیه '!A:B,2,0)</f>
        <v xml:space="preserve">گوجه فرنگی تازه </v>
      </c>
      <c r="C395" s="12">
        <v>100</v>
      </c>
      <c r="D395" s="12">
        <f>VLOOKUP(A395,'مواد اولیه '!A:M,13,0)</f>
        <v>150000</v>
      </c>
      <c r="E395" s="12">
        <f t="shared" si="16"/>
        <v>15000</v>
      </c>
    </row>
    <row r="396" spans="1:5">
      <c r="A396" s="12">
        <v>9</v>
      </c>
      <c r="B396" s="12" t="str">
        <f>VLOOKUP(A396,'مواد اولیه '!A:B,2,0)</f>
        <v>نان  لواش (هر قرص)</v>
      </c>
      <c r="C396" s="12" t="s">
        <v>31</v>
      </c>
      <c r="D396" s="12">
        <f>VLOOKUP(A396,'مواد اولیه '!A:M,13,0)</f>
        <v>7000</v>
      </c>
      <c r="E396" s="12">
        <f>D396*2</f>
        <v>14000</v>
      </c>
    </row>
    <row r="397" spans="1:5">
      <c r="A397" s="18"/>
      <c r="B397" s="18" t="s">
        <v>5</v>
      </c>
      <c r="C397" s="18"/>
      <c r="D397" s="18"/>
      <c r="E397" s="18">
        <f>SUM(E388:E396)</f>
        <v>424100</v>
      </c>
    </row>
    <row r="398" spans="1:5">
      <c r="A398" s="17"/>
      <c r="B398" s="17" t="s">
        <v>245</v>
      </c>
      <c r="C398" s="17"/>
      <c r="D398" s="17"/>
      <c r="E398" s="17"/>
    </row>
    <row r="399" spans="1:5">
      <c r="A399" s="12">
        <v>127</v>
      </c>
      <c r="B399" s="12" t="str">
        <f>VLOOKUP(A399,'مواد اولیه '!A:B,2,0)</f>
        <v>کو کو سبزی نیمه اماده ب آ یا کاله</v>
      </c>
      <c r="C399" s="12">
        <v>4</v>
      </c>
      <c r="D399" s="12">
        <f>VLOOKUP(A399,'مواد اولیه '!A:M,13,0)</f>
        <v>41000</v>
      </c>
      <c r="E399" s="12">
        <f>D399*C399</f>
        <v>164000</v>
      </c>
    </row>
    <row r="400" spans="1:5">
      <c r="A400" s="12">
        <v>4</v>
      </c>
      <c r="B400" s="12" t="str">
        <f>VLOOKUP(A400,'مواد اولیه '!A:B,2,0)</f>
        <v>روغن مایع مخصوص سرخ کردنی معتبر حلب 16 لیتری</v>
      </c>
      <c r="C400" s="12">
        <v>30</v>
      </c>
      <c r="D400" s="12">
        <f>VLOOKUP(A400,'مواد اولیه '!A:M,13,0)</f>
        <v>1000000</v>
      </c>
      <c r="E400" s="12">
        <f>(D400*C400)/1000</f>
        <v>30000</v>
      </c>
    </row>
    <row r="401" spans="1:5">
      <c r="A401" s="12">
        <v>33</v>
      </c>
      <c r="B401" s="12" t="str">
        <f>VLOOKUP(A401,'مواد اولیه '!A:B,2,0)</f>
        <v xml:space="preserve">خیارشور ممتاز و درجه یک  حلبی </v>
      </c>
      <c r="C401" s="12">
        <v>100</v>
      </c>
      <c r="D401" s="12">
        <f>VLOOKUP(A401,'مواد اولیه '!A:M,13,0)</f>
        <v>1450000</v>
      </c>
      <c r="E401" s="12">
        <f t="shared" ref="E401:E402" si="17">(D401*C401)/1000</f>
        <v>145000</v>
      </c>
    </row>
    <row r="402" spans="1:5">
      <c r="A402" s="12">
        <v>30</v>
      </c>
      <c r="B402" s="12" t="str">
        <f>VLOOKUP(A402,'مواد اولیه '!A:B,2,0)</f>
        <v xml:space="preserve">گوجه فرنگی تازه </v>
      </c>
      <c r="C402" s="12">
        <v>100</v>
      </c>
      <c r="D402" s="12">
        <f>VLOOKUP(A402,'مواد اولیه '!A:M,13,0)</f>
        <v>150000</v>
      </c>
      <c r="E402" s="12">
        <f t="shared" si="17"/>
        <v>15000</v>
      </c>
    </row>
    <row r="403" spans="1:5">
      <c r="A403" s="12">
        <v>9</v>
      </c>
      <c r="B403" s="12" t="str">
        <f>VLOOKUP(A403,'مواد اولیه '!A:B,2,0)</f>
        <v>نان  لواش (هر قرص)</v>
      </c>
      <c r="C403" s="12" t="s">
        <v>257</v>
      </c>
      <c r="D403" s="12">
        <f>VLOOKUP(A403,'مواد اولیه '!A:M,13,0)</f>
        <v>7000</v>
      </c>
      <c r="E403" s="12">
        <f>D403*2</f>
        <v>14000</v>
      </c>
    </row>
    <row r="404" spans="1:5">
      <c r="A404" s="18"/>
      <c r="B404" s="18" t="s">
        <v>5</v>
      </c>
      <c r="C404" s="18"/>
      <c r="D404" s="18"/>
      <c r="E404" s="18">
        <f>SUM(E399:E403)</f>
        <v>368000</v>
      </c>
    </row>
    <row r="405" spans="1:5">
      <c r="A405" s="17"/>
      <c r="B405" s="17" t="s">
        <v>60</v>
      </c>
      <c r="C405" s="17"/>
      <c r="D405" s="17"/>
      <c r="E405" s="17"/>
    </row>
    <row r="406" spans="1:5">
      <c r="A406" s="12">
        <v>7</v>
      </c>
      <c r="B406" s="12" t="str">
        <f>VLOOKUP(A406,'مواد اولیه '!A:B,2,0)</f>
        <v>آبلیمو معتبر</v>
      </c>
      <c r="C406" s="12">
        <v>7</v>
      </c>
      <c r="D406" s="12">
        <f>VLOOKUP(A406,'مواد اولیه '!A:M,13,0)</f>
        <v>500000</v>
      </c>
      <c r="E406" s="12">
        <f>(C406*D406)/1000</f>
        <v>3500</v>
      </c>
    </row>
    <row r="407" spans="1:5">
      <c r="A407" s="12">
        <v>1</v>
      </c>
      <c r="B407" s="12" t="str">
        <f>VLOOKUP(A407,'مواد اولیه '!A:B,2,0)</f>
        <v>گوشت گوساله منجمد  برزیلی ران یا سردست  خالص</v>
      </c>
      <c r="C407" s="12">
        <v>55</v>
      </c>
      <c r="D407" s="12">
        <f>VLOOKUP(A407,'مواد اولیه '!A:M,13,0)</f>
        <v>4659750</v>
      </c>
      <c r="E407" s="12">
        <f>(C407*D407)/1000</f>
        <v>256286.25</v>
      </c>
    </row>
    <row r="408" spans="1:5">
      <c r="A408" s="12">
        <v>4</v>
      </c>
      <c r="B408" s="12" t="str">
        <f>VLOOKUP(A408,'مواد اولیه '!A:B,2,0)</f>
        <v>روغن مایع مخصوص سرخ کردنی معتبر حلب 16 لیتری</v>
      </c>
      <c r="C408" s="12">
        <v>30</v>
      </c>
      <c r="D408" s="12">
        <f>VLOOKUP(A408,'مواد اولیه '!A:M,13,0)</f>
        <v>1000000</v>
      </c>
      <c r="E408" s="12">
        <f>(C408*D408)/1000</f>
        <v>30000</v>
      </c>
    </row>
    <row r="409" spans="1:5">
      <c r="A409" s="12">
        <v>108</v>
      </c>
      <c r="B409" s="12" t="str">
        <f>VLOOKUP(A409,'مواد اولیه '!A:B,2,0)</f>
        <v xml:space="preserve">نمک و ادویه و فلفل و دارچین </v>
      </c>
      <c r="C409" s="12" t="s">
        <v>3</v>
      </c>
      <c r="D409" s="12">
        <f>VLOOKUP(A409,'مواد اولیه '!A:M,13,0)</f>
        <v>7600</v>
      </c>
      <c r="E409" s="12">
        <f>D409</f>
        <v>7600</v>
      </c>
    </row>
    <row r="410" spans="1:5">
      <c r="A410" s="12">
        <v>11</v>
      </c>
      <c r="B410" s="12" t="str">
        <f>VLOOKUP(A410,'مواد اولیه '!A:B,2,0)</f>
        <v>برنج هندی  درجه یک (ستایش و.....)</v>
      </c>
      <c r="C410" s="12">
        <v>140</v>
      </c>
      <c r="D410" s="12">
        <f>VLOOKUP(A410,'مواد اولیه '!A:M,13,0)</f>
        <v>700000</v>
      </c>
      <c r="E410" s="12">
        <f t="shared" ref="E410:E415" si="18">(C410*D410)/1000</f>
        <v>98000</v>
      </c>
    </row>
    <row r="411" spans="1:5">
      <c r="A411" s="12">
        <v>21</v>
      </c>
      <c r="B411" s="12" t="str">
        <f>VLOOKUP(A411,'مواد اولیه '!A:B,2,0)</f>
        <v xml:space="preserve">لوبیا سبز آماده مصرف </v>
      </c>
      <c r="C411" s="12">
        <v>55</v>
      </c>
      <c r="D411" s="12">
        <f>VLOOKUP(A411,'مواد اولیه '!A:M,13,0)</f>
        <v>700000</v>
      </c>
      <c r="E411" s="12">
        <f t="shared" si="18"/>
        <v>38500</v>
      </c>
    </row>
    <row r="412" spans="1:5">
      <c r="A412" s="12">
        <v>22</v>
      </c>
      <c r="B412" s="12" t="str">
        <f>VLOOKUP(A412,'مواد اولیه '!A:B,2,0)</f>
        <v>هویج تازه خالص</v>
      </c>
      <c r="C412" s="12">
        <v>30</v>
      </c>
      <c r="D412" s="12">
        <f>VLOOKUP(A412,'مواد اولیه '!A:M,13,0)</f>
        <v>223060</v>
      </c>
      <c r="E412" s="12">
        <f t="shared" si="18"/>
        <v>6691.8</v>
      </c>
    </row>
    <row r="413" spans="1:5">
      <c r="A413" s="12">
        <v>6</v>
      </c>
      <c r="B413" s="12" t="str">
        <f>VLOOKUP(A413,'مواد اولیه '!A:B,2,0)</f>
        <v>رب گوجه فرنگی معتبر(حلب 16 کیلوگرمی)</v>
      </c>
      <c r="C413" s="12">
        <v>20</v>
      </c>
      <c r="D413" s="12">
        <f>VLOOKUP(A413,'مواد اولیه '!A:M,13,0)</f>
        <v>1000000</v>
      </c>
      <c r="E413" s="12">
        <f t="shared" si="18"/>
        <v>20000</v>
      </c>
    </row>
    <row r="414" spans="1:5">
      <c r="A414" s="12">
        <v>23</v>
      </c>
      <c r="B414" s="12" t="str">
        <f>VLOOKUP(A414,'مواد اولیه '!A:B,2,0)</f>
        <v>سیب زمینی تازه خالص</v>
      </c>
      <c r="C414" s="12">
        <v>40</v>
      </c>
      <c r="D414" s="12">
        <f>VLOOKUP(A414,'مواد اولیه '!A:M,13,0)</f>
        <v>228600</v>
      </c>
      <c r="E414" s="12">
        <f t="shared" si="18"/>
        <v>9144</v>
      </c>
    </row>
    <row r="415" spans="1:5">
      <c r="A415" s="12">
        <v>3</v>
      </c>
      <c r="B415" s="12" t="str">
        <f>VLOOKUP(A415,'مواد اولیه '!A:B,2,0)</f>
        <v xml:space="preserve">پیازخرد شده خالص </v>
      </c>
      <c r="C415" s="12">
        <v>30</v>
      </c>
      <c r="D415" s="12">
        <f>VLOOKUP(A415,'مواد اولیه '!A:M,13,0)</f>
        <v>225920</v>
      </c>
      <c r="E415" s="12">
        <f t="shared" si="18"/>
        <v>6777.6</v>
      </c>
    </row>
    <row r="416" spans="1:5">
      <c r="A416" s="12">
        <v>9</v>
      </c>
      <c r="B416" s="12" t="str">
        <f>VLOOKUP(A416,'مواد اولیه '!A:B,2,0)</f>
        <v>نان  لواش (هر قرص)</v>
      </c>
      <c r="C416" s="12" t="s">
        <v>4</v>
      </c>
      <c r="D416" s="12">
        <f>VLOOKUP(A416,'مواد اولیه '!A:M,13,0)</f>
        <v>7000</v>
      </c>
      <c r="E416" s="12">
        <f>D416/2</f>
        <v>3500</v>
      </c>
    </row>
    <row r="417" spans="1:5">
      <c r="A417" s="18"/>
      <c r="B417" s="18" t="s">
        <v>5</v>
      </c>
      <c r="C417" s="18"/>
      <c r="D417" s="18"/>
      <c r="E417" s="18">
        <f>SUM(E406:E416)</f>
        <v>479999.64999999997</v>
      </c>
    </row>
    <row r="418" spans="1:5">
      <c r="A418" s="17"/>
      <c r="B418" s="17" t="s">
        <v>61</v>
      </c>
      <c r="C418" s="17"/>
      <c r="D418" s="17"/>
      <c r="E418" s="17"/>
    </row>
    <row r="419" spans="1:5">
      <c r="A419" s="12">
        <v>1</v>
      </c>
      <c r="B419" s="12" t="str">
        <f>VLOOKUP(A419,'مواد اولیه '!A:B,2,0)</f>
        <v>گوشت گوساله منجمد  برزیلی ران یا سردست  خالص</v>
      </c>
      <c r="C419" s="12">
        <v>60</v>
      </c>
      <c r="D419" s="12">
        <f>VLOOKUP(A419,'مواد اولیه '!A:M,13,0)</f>
        <v>4659750</v>
      </c>
      <c r="E419" s="12">
        <f t="shared" ref="E419:E426" si="19">(C419*D419)/1000</f>
        <v>279585</v>
      </c>
    </row>
    <row r="420" spans="1:5">
      <c r="A420" s="12">
        <v>23</v>
      </c>
      <c r="B420" s="12" t="str">
        <f>VLOOKUP(A420,'مواد اولیه '!A:B,2,0)</f>
        <v>سیب زمینی تازه خالص</v>
      </c>
      <c r="C420" s="12">
        <v>80</v>
      </c>
      <c r="D420" s="12">
        <f>VLOOKUP(A420,'مواد اولیه '!A:M,13,0)</f>
        <v>228600</v>
      </c>
      <c r="E420" s="12">
        <f t="shared" si="19"/>
        <v>18288</v>
      </c>
    </row>
    <row r="421" spans="1:5">
      <c r="A421" s="12">
        <v>3</v>
      </c>
      <c r="B421" s="12" t="str">
        <f>VLOOKUP(A421,'مواد اولیه '!A:B,2,0)</f>
        <v xml:space="preserve">پیازخرد شده خالص </v>
      </c>
      <c r="C421" s="12">
        <v>30</v>
      </c>
      <c r="D421" s="12">
        <f>VLOOKUP(A421,'مواد اولیه '!A:M,13,0)</f>
        <v>225920</v>
      </c>
      <c r="E421" s="12">
        <f t="shared" si="19"/>
        <v>6777.6</v>
      </c>
    </row>
    <row r="422" spans="1:5">
      <c r="A422" s="12">
        <v>4</v>
      </c>
      <c r="B422" s="12" t="str">
        <f>VLOOKUP(A422,'مواد اولیه '!A:B,2,0)</f>
        <v>روغن مایع مخصوص سرخ کردنی معتبر حلب 16 لیتری</v>
      </c>
      <c r="C422" s="12">
        <v>50</v>
      </c>
      <c r="D422" s="12">
        <f>VLOOKUP(A422,'مواد اولیه '!A:M,13,0)</f>
        <v>1000000</v>
      </c>
      <c r="E422" s="12">
        <f t="shared" si="19"/>
        <v>50000</v>
      </c>
    </row>
    <row r="423" spans="1:5">
      <c r="A423" s="12">
        <v>45</v>
      </c>
      <c r="B423" s="12" t="str">
        <f>VLOOKUP(A423,'مواد اولیه '!A:B,2,0)</f>
        <v>نخود فرنگی آماده مصرف</v>
      </c>
      <c r="C423" s="12">
        <v>50</v>
      </c>
      <c r="D423" s="12">
        <f>VLOOKUP(A423,'مواد اولیه '!A:M,13,0)</f>
        <v>1500000</v>
      </c>
      <c r="E423" s="12">
        <f t="shared" si="19"/>
        <v>75000</v>
      </c>
    </row>
    <row r="424" spans="1:5">
      <c r="A424" s="12">
        <v>6</v>
      </c>
      <c r="B424" s="12" t="str">
        <f>VLOOKUP(A424,'مواد اولیه '!A:B,2,0)</f>
        <v>رب گوجه فرنگی معتبر(حلب 16 کیلوگرمی)</v>
      </c>
      <c r="C424" s="12">
        <v>20</v>
      </c>
      <c r="D424" s="12">
        <f>VLOOKUP(A424,'مواد اولیه '!A:M,13,0)</f>
        <v>1000000</v>
      </c>
      <c r="E424" s="12">
        <f t="shared" si="19"/>
        <v>20000</v>
      </c>
    </row>
    <row r="425" spans="1:5">
      <c r="A425" s="12">
        <v>7</v>
      </c>
      <c r="B425" s="12" t="str">
        <f>VLOOKUP(A425,'مواد اولیه '!A:B,2,0)</f>
        <v>آبلیمو معتبر</v>
      </c>
      <c r="C425" s="12">
        <v>7</v>
      </c>
      <c r="D425" s="12">
        <f>VLOOKUP(A425,'مواد اولیه '!A:M,13,0)</f>
        <v>500000</v>
      </c>
      <c r="E425" s="12">
        <f t="shared" si="19"/>
        <v>3500</v>
      </c>
    </row>
    <row r="426" spans="1:5">
      <c r="A426" s="12">
        <v>22</v>
      </c>
      <c r="B426" s="12" t="str">
        <f>VLOOKUP(A426,'مواد اولیه '!A:B,2,0)</f>
        <v>هویج تازه خالص</v>
      </c>
      <c r="C426" s="12">
        <v>30</v>
      </c>
      <c r="D426" s="12">
        <f>VLOOKUP(A426,'مواد اولیه '!A:M,13,0)</f>
        <v>223060</v>
      </c>
      <c r="E426" s="12">
        <f t="shared" si="19"/>
        <v>6691.8</v>
      </c>
    </row>
    <row r="427" spans="1:5">
      <c r="A427" s="12">
        <v>108</v>
      </c>
      <c r="B427" s="12" t="str">
        <f>VLOOKUP(A427,'مواد اولیه '!A:B,2,0)</f>
        <v xml:space="preserve">نمک و ادویه و فلفل و دارچین </v>
      </c>
      <c r="C427" s="12" t="s">
        <v>3</v>
      </c>
      <c r="D427" s="12">
        <f>VLOOKUP(A427,'مواد اولیه '!A:M,13,0)</f>
        <v>7600</v>
      </c>
      <c r="E427" s="12">
        <f>D427</f>
        <v>7600</v>
      </c>
    </row>
    <row r="428" spans="1:5">
      <c r="A428" s="12">
        <v>9</v>
      </c>
      <c r="B428" s="12" t="str">
        <f>VLOOKUP(A428,'مواد اولیه '!A:B,2,0)</f>
        <v>نان  لواش (هر قرص)</v>
      </c>
      <c r="C428" s="12" t="s">
        <v>4</v>
      </c>
      <c r="D428" s="12">
        <f>VLOOKUP(A428,'مواد اولیه '!A:M,13,0)</f>
        <v>7000</v>
      </c>
      <c r="E428" s="12">
        <f>D428/2</f>
        <v>3500</v>
      </c>
    </row>
    <row r="429" spans="1:5">
      <c r="A429" s="12">
        <v>11</v>
      </c>
      <c r="B429" s="12" t="str">
        <f>VLOOKUP(A429,'مواد اولیه '!A:B,2,0)</f>
        <v>برنج هندی  درجه یک (ستایش و.....)</v>
      </c>
      <c r="C429" s="12">
        <v>145</v>
      </c>
      <c r="D429" s="12">
        <f>VLOOKUP(A429,'مواد اولیه '!A:M,13,0)</f>
        <v>700000</v>
      </c>
      <c r="E429" s="12">
        <f>(C429*D429)/1000</f>
        <v>101500</v>
      </c>
    </row>
    <row r="430" spans="1:5">
      <c r="A430" s="18"/>
      <c r="B430" s="18" t="s">
        <v>5</v>
      </c>
      <c r="C430" s="18"/>
      <c r="D430" s="18"/>
      <c r="E430" s="18">
        <f>SUM(E419:E429)</f>
        <v>572442.39999999991</v>
      </c>
    </row>
    <row r="431" spans="1:5">
      <c r="A431" s="17"/>
      <c r="B431" s="17" t="s">
        <v>62</v>
      </c>
      <c r="C431" s="17"/>
      <c r="D431" s="17"/>
      <c r="E431" s="17"/>
    </row>
    <row r="432" spans="1:5">
      <c r="A432" s="12">
        <v>41</v>
      </c>
      <c r="B432" s="12" t="str">
        <f>VLOOKUP(A432,'مواد اولیه '!A:B,2,0)</f>
        <v xml:space="preserve">ران مرغ تازه خالص و بدون پوست </v>
      </c>
      <c r="C432" s="12">
        <v>300</v>
      </c>
      <c r="D432" s="12">
        <f>VLOOKUP(A432,'مواد اولیه '!A:M,13,0)</f>
        <v>1540000</v>
      </c>
      <c r="E432" s="12">
        <f>(C432*D432)/1000</f>
        <v>462000</v>
      </c>
    </row>
    <row r="433" spans="1:5">
      <c r="A433" s="12">
        <v>4</v>
      </c>
      <c r="B433" s="12" t="str">
        <f>VLOOKUP(A433,'مواد اولیه '!A:B,2,0)</f>
        <v>روغن مایع مخصوص سرخ کردنی معتبر حلب 16 لیتری</v>
      </c>
      <c r="C433" s="12">
        <v>70</v>
      </c>
      <c r="D433" s="12">
        <f>VLOOKUP(A433,'مواد اولیه '!A:M,13,0)</f>
        <v>1000000</v>
      </c>
      <c r="E433" s="12">
        <f>(C433*D433)/1000</f>
        <v>70000</v>
      </c>
    </row>
    <row r="434" spans="1:5">
      <c r="A434" s="12">
        <v>33</v>
      </c>
      <c r="B434" s="12" t="str">
        <f>VLOOKUP(A434,'مواد اولیه '!A:B,2,0)</f>
        <v xml:space="preserve">خیارشور ممتاز و درجه یک  حلبی </v>
      </c>
      <c r="C434" s="12">
        <v>100</v>
      </c>
      <c r="D434" s="12">
        <f>VLOOKUP(A434,'مواد اولیه '!A:M,13,0)</f>
        <v>1450000</v>
      </c>
      <c r="E434" s="12">
        <f>(C434*D434)/1000</f>
        <v>145000</v>
      </c>
    </row>
    <row r="435" spans="1:5">
      <c r="A435" s="12">
        <v>108</v>
      </c>
      <c r="B435" s="12" t="str">
        <f>VLOOKUP(A435,'مواد اولیه '!A:B,2,0)</f>
        <v xml:space="preserve">نمک و ادویه و فلفل و دارچین </v>
      </c>
      <c r="C435" s="12" t="s">
        <v>3</v>
      </c>
      <c r="D435" s="12">
        <f>VLOOKUP(A435,'مواد اولیه '!A:M,13,0)</f>
        <v>7600</v>
      </c>
      <c r="E435" s="12">
        <f>D435</f>
        <v>7600</v>
      </c>
    </row>
    <row r="436" spans="1:5">
      <c r="A436" s="12">
        <v>7</v>
      </c>
      <c r="B436" s="12" t="str">
        <f>VLOOKUP(A436,'مواد اولیه '!A:B,2,0)</f>
        <v>آبلیمو معتبر</v>
      </c>
      <c r="C436" s="12">
        <v>7</v>
      </c>
      <c r="D436" s="12">
        <f>VLOOKUP(A436,'مواد اولیه '!A:M,13,0)</f>
        <v>500000</v>
      </c>
      <c r="E436" s="12">
        <f>(C436*D436)/1000</f>
        <v>3500</v>
      </c>
    </row>
    <row r="437" spans="1:5">
      <c r="A437" s="12">
        <v>11</v>
      </c>
      <c r="B437" s="12" t="str">
        <f>VLOOKUP(A437,'مواد اولیه '!A:B,2,0)</f>
        <v>برنج هندی  درجه یک (ستایش و.....)</v>
      </c>
      <c r="C437" s="12">
        <v>140</v>
      </c>
      <c r="D437" s="12">
        <f>VLOOKUP(A437,'مواد اولیه '!A:M,13,0)</f>
        <v>700000</v>
      </c>
      <c r="E437" s="12">
        <f>(C437*D437)/1000</f>
        <v>98000</v>
      </c>
    </row>
    <row r="438" spans="1:5">
      <c r="A438" s="12">
        <v>3</v>
      </c>
      <c r="B438" s="12" t="str">
        <f>VLOOKUP(A438,'مواد اولیه '!A:B,2,0)</f>
        <v xml:space="preserve">پیازخرد شده خالص </v>
      </c>
      <c r="C438" s="12">
        <v>30</v>
      </c>
      <c r="D438" s="12">
        <f>VLOOKUP(A438,'مواد اولیه '!A:M,13,0)</f>
        <v>225920</v>
      </c>
      <c r="E438" s="12">
        <f>(C438*D438)/1000</f>
        <v>6777.6</v>
      </c>
    </row>
    <row r="439" spans="1:5">
      <c r="A439" s="12">
        <v>67</v>
      </c>
      <c r="B439" s="12" t="str">
        <f>VLOOKUP(A439,'مواد اولیه '!A:B,2,0)</f>
        <v>کره حیوانی</v>
      </c>
      <c r="C439" s="12">
        <v>2</v>
      </c>
      <c r="D439" s="12">
        <f>VLOOKUP(A439,'مواد اولیه '!A:M,13,0)</f>
        <v>4400000</v>
      </c>
      <c r="E439" s="12">
        <f>(C439*D439)/1000</f>
        <v>8800</v>
      </c>
    </row>
    <row r="440" spans="1:5">
      <c r="A440" s="12">
        <v>9</v>
      </c>
      <c r="B440" s="12" t="str">
        <f>VLOOKUP(A440,'مواد اولیه '!A:B,2,0)</f>
        <v>نان  لواش (هر قرص)</v>
      </c>
      <c r="C440" s="12" t="s">
        <v>4</v>
      </c>
      <c r="D440" s="12">
        <f>VLOOKUP(A440,'مواد اولیه '!A:M,13,0)</f>
        <v>7000</v>
      </c>
      <c r="E440" s="12">
        <f>D440/2</f>
        <v>3500</v>
      </c>
    </row>
    <row r="441" spans="1:5">
      <c r="A441" s="18"/>
      <c r="B441" s="18" t="s">
        <v>5</v>
      </c>
      <c r="C441" s="18"/>
      <c r="D441" s="18"/>
      <c r="E441" s="18">
        <f>SUM(E432:E440)</f>
        <v>805177.6</v>
      </c>
    </row>
    <row r="442" spans="1:5">
      <c r="A442" s="17"/>
      <c r="B442" s="17" t="s">
        <v>63</v>
      </c>
      <c r="C442" s="17"/>
      <c r="D442" s="17"/>
      <c r="E442" s="17"/>
    </row>
    <row r="443" spans="1:5">
      <c r="A443" s="12">
        <v>60</v>
      </c>
      <c r="B443" s="12" t="str">
        <f>VLOOKUP(A443,'مواد اولیه '!A:B,2,0)</f>
        <v>نخود مرغوب</v>
      </c>
      <c r="C443" s="12">
        <v>50</v>
      </c>
      <c r="D443" s="12">
        <f>VLOOKUP(A443,'مواد اولیه '!A:M,13,0)</f>
        <v>1500000</v>
      </c>
      <c r="E443" s="12">
        <f t="shared" ref="E443:E448" si="20">(C443*D443)/1000</f>
        <v>75000</v>
      </c>
    </row>
    <row r="444" spans="1:5">
      <c r="A444" s="12">
        <v>114</v>
      </c>
      <c r="B444" s="12" t="str">
        <f>VLOOKUP(A444,'مواد اولیه '!A:B,2,0)</f>
        <v>لوبیا سفید مرغوب</v>
      </c>
      <c r="C444" s="12">
        <v>25</v>
      </c>
      <c r="D444" s="12">
        <f>VLOOKUP(A444,'مواد اولیه '!A:M,13,0)</f>
        <v>2800000</v>
      </c>
      <c r="E444" s="12">
        <f t="shared" si="20"/>
        <v>70000</v>
      </c>
    </row>
    <row r="445" spans="1:5">
      <c r="A445" s="12">
        <v>3</v>
      </c>
      <c r="B445" s="12" t="str">
        <f>VLOOKUP(A445,'مواد اولیه '!A:B,2,0)</f>
        <v xml:space="preserve">پیازخرد شده خالص </v>
      </c>
      <c r="C445" s="12">
        <v>25</v>
      </c>
      <c r="D445" s="12">
        <f>VLOOKUP(A445,'مواد اولیه '!A:M,13,0)</f>
        <v>225920</v>
      </c>
      <c r="E445" s="12">
        <f t="shared" si="20"/>
        <v>5648</v>
      </c>
    </row>
    <row r="446" spans="1:5">
      <c r="A446" s="12">
        <v>1</v>
      </c>
      <c r="B446" s="12" t="str">
        <f>VLOOKUP(A446,'مواد اولیه '!A:B,2,0)</f>
        <v>گوشت گوساله منجمد  برزیلی ران یا سردست  خالص</v>
      </c>
      <c r="C446" s="12">
        <v>70</v>
      </c>
      <c r="D446" s="12">
        <f>VLOOKUP(A446,'مواد اولیه '!A:M,13,0)</f>
        <v>4659750</v>
      </c>
      <c r="E446" s="12">
        <f t="shared" si="20"/>
        <v>326182.5</v>
      </c>
    </row>
    <row r="447" spans="1:5">
      <c r="A447" s="12">
        <v>31</v>
      </c>
      <c r="B447" s="12" t="str">
        <f>VLOOKUP(A447,'مواد اولیه '!A:B,2,0)</f>
        <v xml:space="preserve">دنبه گوسفندی مرغوب خالص </v>
      </c>
      <c r="C447" s="12">
        <v>10</v>
      </c>
      <c r="D447" s="12">
        <f>VLOOKUP(A447,'مواد اولیه '!A:M,13,0)</f>
        <v>2800000</v>
      </c>
      <c r="E447" s="12">
        <f t="shared" si="20"/>
        <v>28000</v>
      </c>
    </row>
    <row r="448" spans="1:5">
      <c r="A448" s="12">
        <v>6</v>
      </c>
      <c r="B448" s="12" t="str">
        <f>VLOOKUP(A448,'مواد اولیه '!A:B,2,0)</f>
        <v>رب گوجه فرنگی معتبر(حلب 16 کیلوگرمی)</v>
      </c>
      <c r="C448" s="12">
        <v>20</v>
      </c>
      <c r="D448" s="12">
        <f>VLOOKUP(A448,'مواد اولیه '!A:M,13,0)</f>
        <v>1000000</v>
      </c>
      <c r="E448" s="12">
        <f t="shared" si="20"/>
        <v>20000</v>
      </c>
    </row>
    <row r="449" spans="1:5">
      <c r="A449" s="12">
        <v>108</v>
      </c>
      <c r="B449" s="12" t="str">
        <f>VLOOKUP(A449,'مواد اولیه '!A:B,2,0)</f>
        <v xml:space="preserve">نمک و ادویه و فلفل و دارچین </v>
      </c>
      <c r="C449" s="12" t="s">
        <v>30</v>
      </c>
      <c r="D449" s="12">
        <f>VLOOKUP(A449,'مواد اولیه '!A:M,13,0)</f>
        <v>7600</v>
      </c>
      <c r="E449" s="12">
        <f>D449</f>
        <v>7600</v>
      </c>
    </row>
    <row r="450" spans="1:5">
      <c r="A450" s="12">
        <v>8</v>
      </c>
      <c r="B450" s="12" t="str">
        <f>VLOOKUP(A450,'مواد اولیه '!A:B,2,0)</f>
        <v xml:space="preserve">لیموعمانی مرغوب با رنگ روشن </v>
      </c>
      <c r="C450" s="12">
        <v>1</v>
      </c>
      <c r="D450" s="12">
        <f>VLOOKUP(A450,'مواد اولیه '!A:M,13,0)</f>
        <v>2500000</v>
      </c>
      <c r="E450" s="12">
        <f>(C450*D450)/1000</f>
        <v>2500</v>
      </c>
    </row>
    <row r="451" spans="1:5">
      <c r="A451" s="12">
        <v>7</v>
      </c>
      <c r="B451" s="12" t="str">
        <f>VLOOKUP(A451,'مواد اولیه '!A:B,2,0)</f>
        <v>آبلیمو معتبر</v>
      </c>
      <c r="C451" s="12">
        <v>7</v>
      </c>
      <c r="D451" s="12">
        <f>VLOOKUP(A451,'مواد اولیه '!A:M,13,0)</f>
        <v>500000</v>
      </c>
      <c r="E451" s="12">
        <f>(C451*D451)/1000</f>
        <v>3500</v>
      </c>
    </row>
    <row r="452" spans="1:5">
      <c r="A452" s="12">
        <v>23</v>
      </c>
      <c r="B452" s="12" t="str">
        <f>VLOOKUP(A452,'مواد اولیه '!A:B,2,0)</f>
        <v>سیب زمینی تازه خالص</v>
      </c>
      <c r="C452" s="12">
        <v>25</v>
      </c>
      <c r="D452" s="12">
        <f>VLOOKUP(A452,'مواد اولیه '!A:M,13,0)</f>
        <v>228600</v>
      </c>
      <c r="E452" s="12">
        <f>(C452*D452)/1000</f>
        <v>5715</v>
      </c>
    </row>
    <row r="453" spans="1:5">
      <c r="A453" s="12">
        <v>9</v>
      </c>
      <c r="B453" s="12" t="str">
        <f>VLOOKUP(A453,'مواد اولیه '!A:B,2,0)</f>
        <v>نان  لواش (هر قرص)</v>
      </c>
      <c r="C453" s="12" t="s">
        <v>31</v>
      </c>
      <c r="D453" s="12">
        <f>VLOOKUP(A453,'مواد اولیه '!A:M,13,0)</f>
        <v>7000</v>
      </c>
      <c r="E453" s="12">
        <f>D453*2</f>
        <v>14000</v>
      </c>
    </row>
    <row r="454" spans="1:5">
      <c r="A454" s="18"/>
      <c r="B454" s="18" t="s">
        <v>5</v>
      </c>
      <c r="C454" s="18"/>
      <c r="D454" s="18"/>
      <c r="E454" s="18">
        <f>SUM(E443:E453)</f>
        <v>558145.5</v>
      </c>
    </row>
    <row r="455" spans="1:5">
      <c r="A455" s="29"/>
      <c r="B455" s="17" t="s">
        <v>205</v>
      </c>
      <c r="C455" s="29"/>
      <c r="D455" s="17"/>
      <c r="E455" s="17"/>
    </row>
    <row r="456" spans="1:5">
      <c r="A456" s="27">
        <v>37</v>
      </c>
      <c r="B456" s="12" t="str">
        <f>VLOOKUP(A456,'مواد اولیه '!A:B,2,0)</f>
        <v>فیله مرغ تازه خالص</v>
      </c>
      <c r="C456" s="27">
        <v>130</v>
      </c>
      <c r="D456" s="12">
        <f>VLOOKUP(A456,'مواد اولیه '!A:M,13,0)</f>
        <v>2461000</v>
      </c>
      <c r="E456" s="12">
        <f t="shared" ref="E456:E505" si="21">(C456*D456)/1000</f>
        <v>319930</v>
      </c>
    </row>
    <row r="457" spans="1:5">
      <c r="A457" s="27">
        <v>11</v>
      </c>
      <c r="B457" s="12" t="str">
        <f>VLOOKUP(A457,'مواد اولیه '!A:B,2,0)</f>
        <v>برنج هندی  درجه یک (ستایش و.....)</v>
      </c>
      <c r="C457" s="27">
        <v>145</v>
      </c>
      <c r="D457" s="12">
        <f>VLOOKUP(A457,'مواد اولیه '!A:M,13,0)</f>
        <v>700000</v>
      </c>
      <c r="E457" s="12">
        <f t="shared" si="21"/>
        <v>101500</v>
      </c>
    </row>
    <row r="458" spans="1:5">
      <c r="A458" s="27">
        <v>6</v>
      </c>
      <c r="B458" s="12" t="str">
        <f>VLOOKUP(A458,'مواد اولیه '!A:B,2,0)</f>
        <v>رب گوجه فرنگی معتبر(حلب 16 کیلوگرمی)</v>
      </c>
      <c r="C458" s="27">
        <v>30</v>
      </c>
      <c r="D458" s="12">
        <f>VLOOKUP(A458,'مواد اولیه '!A:M,13,0)</f>
        <v>1000000</v>
      </c>
      <c r="E458" s="12">
        <f t="shared" si="21"/>
        <v>30000</v>
      </c>
    </row>
    <row r="459" spans="1:5">
      <c r="A459" s="27">
        <v>40</v>
      </c>
      <c r="B459" s="12" t="str">
        <f>VLOOKUP(A459,'مواد اولیه '!A:B,2,0)</f>
        <v xml:space="preserve">آبغوره درجه یک </v>
      </c>
      <c r="C459" s="27">
        <v>25</v>
      </c>
      <c r="D459" s="12">
        <f>VLOOKUP(A459,'مواد اولیه '!A:M,13,0)</f>
        <v>500000</v>
      </c>
      <c r="E459" s="12">
        <f t="shared" si="21"/>
        <v>12500</v>
      </c>
    </row>
    <row r="460" spans="1:5">
      <c r="A460" s="27">
        <v>3</v>
      </c>
      <c r="B460" s="12" t="str">
        <f>VLOOKUP(A460,'مواد اولیه '!A:B,2,0)</f>
        <v xml:space="preserve">پیازخرد شده خالص </v>
      </c>
      <c r="C460" s="27">
        <v>30</v>
      </c>
      <c r="D460" s="12">
        <f>VLOOKUP(A460,'مواد اولیه '!A:M,13,0)</f>
        <v>225920</v>
      </c>
      <c r="E460" s="12">
        <f t="shared" si="21"/>
        <v>6777.6</v>
      </c>
    </row>
    <row r="461" spans="1:5">
      <c r="A461" s="27">
        <v>4</v>
      </c>
      <c r="B461" s="12" t="str">
        <f>VLOOKUP(A461,'مواد اولیه '!A:B,2,0)</f>
        <v>روغن مایع مخصوص سرخ کردنی معتبر حلب 16 لیتری</v>
      </c>
      <c r="C461" s="27">
        <v>30</v>
      </c>
      <c r="D461" s="12">
        <f>VLOOKUP(A461,'مواد اولیه '!A:M,13,0)</f>
        <v>1000000</v>
      </c>
      <c r="E461" s="12">
        <f t="shared" si="21"/>
        <v>30000</v>
      </c>
    </row>
    <row r="462" spans="1:5">
      <c r="A462" s="27">
        <v>108</v>
      </c>
      <c r="B462" s="12" t="str">
        <f>VLOOKUP(A462,'مواد اولیه '!A:B,2,0)</f>
        <v xml:space="preserve">نمک و ادویه و فلفل و دارچین </v>
      </c>
      <c r="C462" s="27" t="s">
        <v>30</v>
      </c>
      <c r="D462" s="12">
        <f>VLOOKUP(A462,'مواد اولیه '!A:M,13,0)</f>
        <v>7600</v>
      </c>
      <c r="E462" s="12">
        <f>D462</f>
        <v>7600</v>
      </c>
    </row>
    <row r="463" spans="1:5">
      <c r="A463" s="27">
        <v>25</v>
      </c>
      <c r="B463" s="12" t="str">
        <f>VLOOKUP(A463,'مواد اولیه '!A:B,2,0)</f>
        <v>زعفران بهرامن یا اسفدان یا عباس زاده ( هرمثقال)</v>
      </c>
      <c r="C463" s="27" t="s">
        <v>23</v>
      </c>
      <c r="D463" s="12">
        <f>VLOOKUP(A463,'مواد اولیه '!A:M,13,0)</f>
        <v>6000000</v>
      </c>
      <c r="E463" s="12">
        <f>D463/500</f>
        <v>12000</v>
      </c>
    </row>
    <row r="464" spans="1:5">
      <c r="A464" s="27">
        <v>9</v>
      </c>
      <c r="B464" s="12" t="str">
        <f>VLOOKUP(A464,'مواد اولیه '!A:B,2,0)</f>
        <v>نان  لواش (هر قرص)</v>
      </c>
      <c r="C464" s="27" t="s">
        <v>4</v>
      </c>
      <c r="D464" s="12">
        <f>VLOOKUP(A464,'مواد اولیه '!A:M,13,0)</f>
        <v>7000</v>
      </c>
      <c r="E464" s="12">
        <f>D464/2</f>
        <v>3500</v>
      </c>
    </row>
    <row r="465" spans="1:5">
      <c r="A465" s="28"/>
      <c r="B465" s="18" t="s">
        <v>49</v>
      </c>
      <c r="C465" s="28"/>
      <c r="D465" s="18"/>
      <c r="E465" s="18">
        <f>SUM(E456:E464)</f>
        <v>523807.6</v>
      </c>
    </row>
    <row r="466" spans="1:5">
      <c r="A466" s="29"/>
      <c r="B466" s="17" t="s">
        <v>250</v>
      </c>
      <c r="C466" s="29"/>
      <c r="D466" s="17"/>
      <c r="E466" s="17"/>
    </row>
    <row r="467" spans="1:5">
      <c r="A467" s="27">
        <v>23</v>
      </c>
      <c r="B467" s="12" t="str">
        <f>VLOOKUP(A467,'مواد اولیه '!A:B,2,0)</f>
        <v>سیب زمینی تازه خالص</v>
      </c>
      <c r="C467" s="27">
        <v>120</v>
      </c>
      <c r="D467" s="12">
        <f>VLOOKUP(A467,'مواد اولیه '!A:M,13,0)</f>
        <v>228600</v>
      </c>
      <c r="E467" s="12">
        <f t="shared" si="21"/>
        <v>27432</v>
      </c>
    </row>
    <row r="468" spans="1:5">
      <c r="A468" s="27">
        <v>1</v>
      </c>
      <c r="B468" s="12" t="str">
        <f>VLOOKUP(A468,'مواد اولیه '!A:B,2,0)</f>
        <v>گوشت گوساله منجمد  برزیلی ران یا سردست  خالص</v>
      </c>
      <c r="C468" s="27">
        <v>70</v>
      </c>
      <c r="D468" s="12">
        <f>VLOOKUP(A468,'مواد اولیه '!A:M,13,0)</f>
        <v>4659750</v>
      </c>
      <c r="E468" s="12">
        <f t="shared" si="21"/>
        <v>326182.5</v>
      </c>
    </row>
    <row r="469" spans="1:5">
      <c r="A469" s="27">
        <v>4</v>
      </c>
      <c r="B469" s="12" t="str">
        <f>VLOOKUP(A469,'مواد اولیه '!A:B,2,0)</f>
        <v>روغن مایع مخصوص سرخ کردنی معتبر حلب 16 لیتری</v>
      </c>
      <c r="C469" s="27">
        <v>50</v>
      </c>
      <c r="D469" s="12">
        <f>VLOOKUP(A469,'مواد اولیه '!A:M,13,0)</f>
        <v>1000000</v>
      </c>
      <c r="E469" s="12">
        <f t="shared" si="21"/>
        <v>50000</v>
      </c>
    </row>
    <row r="470" spans="1:5">
      <c r="A470" s="27">
        <v>46</v>
      </c>
      <c r="B470" s="12" t="str">
        <f>VLOOKUP(A470,'مواد اولیه '!A:B,2,0)</f>
        <v xml:space="preserve">تخم مرغ استاندارد </v>
      </c>
      <c r="C470" s="27">
        <v>7</v>
      </c>
      <c r="D470" s="12">
        <f>VLOOKUP(A470,'مواد اولیه '!A:M,13,0)</f>
        <v>650000</v>
      </c>
      <c r="E470" s="12">
        <f t="shared" si="21"/>
        <v>4550</v>
      </c>
    </row>
    <row r="471" spans="1:5">
      <c r="A471" s="27">
        <v>108</v>
      </c>
      <c r="B471" s="12" t="str">
        <f>VLOOKUP(A471,'مواد اولیه '!A:B,2,0)</f>
        <v xml:space="preserve">نمک و ادویه و فلفل و دارچین </v>
      </c>
      <c r="C471" s="27" t="s">
        <v>30</v>
      </c>
      <c r="D471" s="12">
        <f>VLOOKUP(A471,'مواد اولیه '!A:M,13,0)</f>
        <v>7600</v>
      </c>
      <c r="E471" s="12">
        <f>D471</f>
        <v>7600</v>
      </c>
    </row>
    <row r="472" spans="1:5">
      <c r="A472" s="27">
        <v>33</v>
      </c>
      <c r="B472" s="12" t="str">
        <f>VLOOKUP(A472,'مواد اولیه '!A:B,2,0)</f>
        <v xml:space="preserve">خیارشور ممتاز و درجه یک  حلبی </v>
      </c>
      <c r="C472" s="27">
        <v>100</v>
      </c>
      <c r="D472" s="12">
        <f>VLOOKUP(A472,'مواد اولیه '!A:M,13,0)</f>
        <v>1450000</v>
      </c>
      <c r="E472" s="12">
        <f t="shared" si="21"/>
        <v>145000</v>
      </c>
    </row>
    <row r="473" spans="1:5">
      <c r="A473" s="27">
        <v>35</v>
      </c>
      <c r="B473" s="12" t="str">
        <f>VLOOKUP(A473,'مواد اولیه '!A:B,2,0)</f>
        <v>سس قرمز تک نفره هر عدد</v>
      </c>
      <c r="C473" s="27">
        <v>1</v>
      </c>
      <c r="D473" s="12">
        <f>VLOOKUP(A473,'مواد اولیه '!A:M,13,0)</f>
        <v>10000</v>
      </c>
      <c r="E473" s="12">
        <f>D473</f>
        <v>10000</v>
      </c>
    </row>
    <row r="474" spans="1:5">
      <c r="A474" s="27">
        <v>30</v>
      </c>
      <c r="B474" s="12" t="str">
        <f>VLOOKUP(A474,'مواد اولیه '!A:B,2,0)</f>
        <v xml:space="preserve">گوجه فرنگی تازه </v>
      </c>
      <c r="C474" s="27">
        <v>100</v>
      </c>
      <c r="D474" s="12">
        <f>VLOOKUP(A474,'مواد اولیه '!A:M,13,0)</f>
        <v>150000</v>
      </c>
      <c r="E474" s="12">
        <f t="shared" si="21"/>
        <v>15000</v>
      </c>
    </row>
    <row r="475" spans="1:5">
      <c r="A475" s="27">
        <v>42</v>
      </c>
      <c r="B475" s="12" t="str">
        <f>VLOOKUP(A475,'مواد اولیه '!A:B,2,0)</f>
        <v xml:space="preserve">آرد سوخاری ترخینه </v>
      </c>
      <c r="C475" s="27">
        <v>20</v>
      </c>
      <c r="D475" s="12">
        <f>VLOOKUP(A475,'مواد اولیه '!A:M,13,0)</f>
        <v>1000000</v>
      </c>
      <c r="E475" s="12">
        <f t="shared" si="21"/>
        <v>20000</v>
      </c>
    </row>
    <row r="476" spans="1:5">
      <c r="A476" s="27">
        <v>20</v>
      </c>
      <c r="B476" s="12" t="str">
        <f>VLOOKUP(A476,'مواد اولیه '!A:B,2,0)</f>
        <v>فلفل دلمه تازه خالص</v>
      </c>
      <c r="C476" s="27">
        <v>2</v>
      </c>
      <c r="D476" s="12">
        <f>VLOOKUP(A476,'مواد اولیه '!A:M,13,0)</f>
        <v>400000</v>
      </c>
      <c r="E476" s="12">
        <f t="shared" si="21"/>
        <v>800</v>
      </c>
    </row>
    <row r="477" spans="1:5">
      <c r="A477" s="27">
        <v>9</v>
      </c>
      <c r="B477" s="12" t="str">
        <f>VLOOKUP(A477,'مواد اولیه '!A:B,2,0)</f>
        <v>نان  لواش (هر قرص)</v>
      </c>
      <c r="C477" s="27">
        <v>2</v>
      </c>
      <c r="D477" s="12">
        <f>VLOOKUP(A477,'مواد اولیه '!A:M,13,0)</f>
        <v>7000</v>
      </c>
      <c r="E477" s="12">
        <f>D477*2</f>
        <v>14000</v>
      </c>
    </row>
    <row r="478" spans="1:5">
      <c r="A478" s="27">
        <v>3</v>
      </c>
      <c r="B478" s="12" t="str">
        <f>VLOOKUP(A478,'مواد اولیه '!A:B,2,0)</f>
        <v xml:space="preserve">پیازخرد شده خالص </v>
      </c>
      <c r="C478" s="27">
        <v>15</v>
      </c>
      <c r="D478" s="12">
        <f>VLOOKUP(A478,'مواد اولیه '!A:M,13,0)</f>
        <v>225920</v>
      </c>
      <c r="E478" s="12">
        <f t="shared" si="21"/>
        <v>3388.8</v>
      </c>
    </row>
    <row r="479" spans="1:5">
      <c r="A479" s="28"/>
      <c r="B479" s="18" t="s">
        <v>5</v>
      </c>
      <c r="C479" s="28"/>
      <c r="D479" s="18"/>
      <c r="E479" s="18">
        <f>SUM(E467:E478)</f>
        <v>623953.30000000005</v>
      </c>
    </row>
    <row r="480" spans="1:5">
      <c r="A480" s="29"/>
      <c r="B480" s="17" t="s">
        <v>247</v>
      </c>
      <c r="C480" s="29"/>
      <c r="D480" s="17"/>
      <c r="E480" s="17"/>
    </row>
    <row r="481" spans="1:5">
      <c r="A481" s="27">
        <v>129</v>
      </c>
      <c r="B481" s="12" t="str">
        <f>VLOOKUP(A481,'مواد اولیه '!A:B,2,0)</f>
        <v xml:space="preserve">کتلت نیمه اماده ب آ یا کاله </v>
      </c>
      <c r="C481" s="27">
        <v>4</v>
      </c>
      <c r="D481" s="12">
        <f>VLOOKUP(A481,'مواد اولیه '!A:M,13,0)</f>
        <v>41000</v>
      </c>
      <c r="E481" s="12">
        <f>D481*C481</f>
        <v>164000</v>
      </c>
    </row>
    <row r="482" spans="1:5">
      <c r="A482" s="27">
        <v>4</v>
      </c>
      <c r="B482" s="12" t="str">
        <f>VLOOKUP(A482,'مواد اولیه '!A:B,2,0)</f>
        <v>روغن مایع مخصوص سرخ کردنی معتبر حلب 16 لیتری</v>
      </c>
      <c r="C482" s="27">
        <v>30</v>
      </c>
      <c r="D482" s="12">
        <f>VLOOKUP(A482,'مواد اولیه '!A:M,13,0)</f>
        <v>1000000</v>
      </c>
      <c r="E482" s="12">
        <f>(D482*C482)/1000</f>
        <v>30000</v>
      </c>
    </row>
    <row r="483" spans="1:5">
      <c r="A483" s="27">
        <v>33</v>
      </c>
      <c r="B483" s="12" t="str">
        <f>VLOOKUP(A483,'مواد اولیه '!A:B,2,0)</f>
        <v xml:space="preserve">خیارشور ممتاز و درجه یک  حلبی </v>
      </c>
      <c r="C483" s="27">
        <v>100</v>
      </c>
      <c r="D483" s="12">
        <f>VLOOKUP(A483,'مواد اولیه '!A:M,13,0)</f>
        <v>1450000</v>
      </c>
      <c r="E483" s="12">
        <f>(D483*C483)/1000</f>
        <v>145000</v>
      </c>
    </row>
    <row r="484" spans="1:5">
      <c r="A484" s="27">
        <v>35</v>
      </c>
      <c r="B484" s="12" t="str">
        <f>VLOOKUP(A484,'مواد اولیه '!A:B,2,0)</f>
        <v>سس قرمز تک نفره هر عدد</v>
      </c>
      <c r="C484" s="27">
        <v>1</v>
      </c>
      <c r="D484" s="12">
        <f>VLOOKUP(A484,'مواد اولیه '!A:M,13,0)</f>
        <v>10000</v>
      </c>
      <c r="E484" s="12">
        <f>D484</f>
        <v>10000</v>
      </c>
    </row>
    <row r="485" spans="1:5">
      <c r="A485" s="27">
        <v>30</v>
      </c>
      <c r="B485" s="12" t="str">
        <f>VLOOKUP(A485,'مواد اولیه '!A:B,2,0)</f>
        <v xml:space="preserve">گوجه فرنگی تازه </v>
      </c>
      <c r="C485" s="27">
        <v>100</v>
      </c>
      <c r="D485" s="12">
        <f>VLOOKUP(A485,'مواد اولیه '!A:M,13,0)</f>
        <v>150000</v>
      </c>
      <c r="E485" s="12">
        <f>(D485*C485)/1000</f>
        <v>15000</v>
      </c>
    </row>
    <row r="486" spans="1:5">
      <c r="A486" s="27">
        <v>9</v>
      </c>
      <c r="B486" s="12" t="str">
        <f>VLOOKUP(A486,'مواد اولیه '!A:B,2,0)</f>
        <v>نان  لواش (هر قرص)</v>
      </c>
      <c r="C486" s="27" t="s">
        <v>31</v>
      </c>
      <c r="D486" s="12">
        <f>VLOOKUP(A486,'مواد اولیه '!A:M,13,0)</f>
        <v>7000</v>
      </c>
      <c r="E486" s="12">
        <f>D486*2</f>
        <v>14000</v>
      </c>
    </row>
    <row r="487" spans="1:5">
      <c r="A487" s="28"/>
      <c r="B487" s="18" t="s">
        <v>5</v>
      </c>
      <c r="C487" s="28"/>
      <c r="D487" s="18"/>
      <c r="E487" s="18">
        <f>SUM(E481:E486)</f>
        <v>378000</v>
      </c>
    </row>
    <row r="488" spans="1:5">
      <c r="A488" s="29"/>
      <c r="B488" s="17" t="s">
        <v>206</v>
      </c>
      <c r="C488" s="29"/>
      <c r="D488" s="17"/>
      <c r="E488" s="17"/>
    </row>
    <row r="489" spans="1:5">
      <c r="A489" s="27">
        <v>37</v>
      </c>
      <c r="B489" s="12" t="str">
        <f>VLOOKUP(A489,'مواد اولیه '!A:B,2,0)</f>
        <v>فیله مرغ تازه خالص</v>
      </c>
      <c r="C489" s="27">
        <v>60</v>
      </c>
      <c r="D489" s="12">
        <f>VLOOKUP(A489,'مواد اولیه '!A:M,13,0)</f>
        <v>2461000</v>
      </c>
      <c r="E489" s="12">
        <f t="shared" si="21"/>
        <v>147660</v>
      </c>
    </row>
    <row r="490" spans="1:5">
      <c r="A490" s="27">
        <v>20</v>
      </c>
      <c r="B490" s="12" t="str">
        <f>VLOOKUP(A490,'مواد اولیه '!A:B,2,0)</f>
        <v>فلفل دلمه تازه خالص</v>
      </c>
      <c r="C490" s="27">
        <v>5</v>
      </c>
      <c r="D490" s="12">
        <f>VLOOKUP(A490,'مواد اولیه '!A:M,13,0)</f>
        <v>400000</v>
      </c>
      <c r="E490" s="12">
        <f t="shared" si="21"/>
        <v>2000</v>
      </c>
    </row>
    <row r="491" spans="1:5">
      <c r="A491" s="27">
        <v>3</v>
      </c>
      <c r="B491" s="12" t="str">
        <f>VLOOKUP(A491,'مواد اولیه '!A:B,2,0)</f>
        <v xml:space="preserve">پیازخرد شده خالص </v>
      </c>
      <c r="C491" s="27">
        <v>30</v>
      </c>
      <c r="D491" s="12">
        <f>VLOOKUP(A491,'مواد اولیه '!A:M,13,0)</f>
        <v>225920</v>
      </c>
      <c r="E491" s="12">
        <f t="shared" si="21"/>
        <v>6777.6</v>
      </c>
    </row>
    <row r="492" spans="1:5">
      <c r="A492" s="27">
        <v>4</v>
      </c>
      <c r="B492" s="12" t="str">
        <f>VLOOKUP(A492,'مواد اولیه '!A:B,2,0)</f>
        <v>روغن مایع مخصوص سرخ کردنی معتبر حلب 16 لیتری</v>
      </c>
      <c r="C492" s="27">
        <v>40</v>
      </c>
      <c r="D492" s="12">
        <f>VLOOKUP(A492,'مواد اولیه '!A:M,13,0)</f>
        <v>1000000</v>
      </c>
      <c r="E492" s="12">
        <f t="shared" si="21"/>
        <v>40000</v>
      </c>
    </row>
    <row r="493" spans="1:5">
      <c r="A493" s="27">
        <v>22</v>
      </c>
      <c r="B493" s="12" t="str">
        <f>VLOOKUP(A493,'مواد اولیه '!A:B,2,0)</f>
        <v>هویج تازه خالص</v>
      </c>
      <c r="C493" s="27">
        <v>30</v>
      </c>
      <c r="D493" s="12">
        <f>VLOOKUP(A493,'مواد اولیه '!A:M,13,0)</f>
        <v>223060</v>
      </c>
      <c r="E493" s="12">
        <f t="shared" si="21"/>
        <v>6691.8</v>
      </c>
    </row>
    <row r="494" spans="1:5">
      <c r="A494" s="27">
        <v>6</v>
      </c>
      <c r="B494" s="12" t="str">
        <f>VLOOKUP(A494,'مواد اولیه '!A:B,2,0)</f>
        <v>رب گوجه فرنگی معتبر(حلب 16 کیلوگرمی)</v>
      </c>
      <c r="C494" s="27">
        <v>30</v>
      </c>
      <c r="D494" s="12">
        <f>VLOOKUP(A494,'مواد اولیه '!A:M,13,0)</f>
        <v>1000000</v>
      </c>
      <c r="E494" s="12">
        <f t="shared" si="21"/>
        <v>30000</v>
      </c>
    </row>
    <row r="495" spans="1:5">
      <c r="A495" s="27">
        <v>7</v>
      </c>
      <c r="B495" s="12" t="str">
        <f>VLOOKUP(A495,'مواد اولیه '!A:B,2,0)</f>
        <v>آبلیمو معتبر</v>
      </c>
      <c r="C495" s="27">
        <v>7</v>
      </c>
      <c r="D495" s="12">
        <f>VLOOKUP(A495,'مواد اولیه '!A:M,13,0)</f>
        <v>500000</v>
      </c>
      <c r="E495" s="12">
        <f t="shared" si="21"/>
        <v>3500</v>
      </c>
    </row>
    <row r="496" spans="1:5">
      <c r="A496" s="27">
        <v>23</v>
      </c>
      <c r="B496" s="12" t="str">
        <f>VLOOKUP(A496,'مواد اولیه '!A:B,2,0)</f>
        <v>سیب زمینی تازه خالص</v>
      </c>
      <c r="C496" s="27">
        <v>70</v>
      </c>
      <c r="D496" s="12">
        <f>VLOOKUP(A496,'مواد اولیه '!A:M,13,0)</f>
        <v>228600</v>
      </c>
      <c r="E496" s="12">
        <f t="shared" si="21"/>
        <v>16002</v>
      </c>
    </row>
    <row r="497" spans="1:5">
      <c r="A497" s="27">
        <v>9</v>
      </c>
      <c r="B497" s="12" t="str">
        <f>VLOOKUP(A497,'مواد اولیه '!A:B,2,0)</f>
        <v>نان  لواش (هر قرص)</v>
      </c>
      <c r="C497" s="27" t="s">
        <v>4</v>
      </c>
      <c r="D497" s="12">
        <f>VLOOKUP(A497,'مواد اولیه '!A:M,13,0)</f>
        <v>7000</v>
      </c>
      <c r="E497" s="12">
        <f>D497/2</f>
        <v>3500</v>
      </c>
    </row>
    <row r="498" spans="1:5">
      <c r="A498" s="27">
        <v>108</v>
      </c>
      <c r="B498" s="12" t="str">
        <f>VLOOKUP(A498,'مواد اولیه '!A:B,2,0)</f>
        <v xml:space="preserve">نمک و ادویه و فلفل و دارچین </v>
      </c>
      <c r="C498" s="27" t="s">
        <v>30</v>
      </c>
      <c r="D498" s="12">
        <f>VLOOKUP(A498,'مواد اولیه '!A:M,13,0)</f>
        <v>7600</v>
      </c>
      <c r="E498" s="12">
        <f>D498</f>
        <v>7600</v>
      </c>
    </row>
    <row r="499" spans="1:5">
      <c r="A499" s="27">
        <v>11</v>
      </c>
      <c r="B499" s="12" t="str">
        <f>VLOOKUP(A499,'مواد اولیه '!A:B,2,0)</f>
        <v>برنج هندی  درجه یک (ستایش و.....)</v>
      </c>
      <c r="C499" s="27">
        <v>130</v>
      </c>
      <c r="D499" s="12">
        <f>VLOOKUP(A499,'مواد اولیه '!A:M,13,0)</f>
        <v>700000</v>
      </c>
      <c r="E499" s="12">
        <f t="shared" si="21"/>
        <v>91000</v>
      </c>
    </row>
    <row r="500" spans="1:5">
      <c r="A500" s="28"/>
      <c r="B500" s="18" t="s">
        <v>5</v>
      </c>
      <c r="C500" s="28"/>
      <c r="D500" s="18"/>
      <c r="E500" s="18">
        <f>SUM(E489:E499)</f>
        <v>354731.4</v>
      </c>
    </row>
    <row r="501" spans="1:5">
      <c r="A501" s="29"/>
      <c r="B501" s="17" t="s">
        <v>207</v>
      </c>
      <c r="C501" s="29"/>
      <c r="D501" s="17"/>
      <c r="E501" s="17"/>
    </row>
    <row r="502" spans="1:5">
      <c r="A502" s="27">
        <v>104</v>
      </c>
      <c r="B502" s="12" t="str">
        <f>VLOOKUP(A502,'مواد اولیه '!A:B,2,0)</f>
        <v xml:space="preserve">فلافل درجه یک نیمه آماده </v>
      </c>
      <c r="C502" s="27">
        <v>7</v>
      </c>
      <c r="D502" s="12">
        <f>VLOOKUP(A502,'مواد اولیه '!A:M,13,0)</f>
        <v>18000</v>
      </c>
      <c r="E502" s="12">
        <f>C502*D502</f>
        <v>126000</v>
      </c>
    </row>
    <row r="503" spans="1:5">
      <c r="A503" s="27">
        <v>33</v>
      </c>
      <c r="B503" s="12" t="str">
        <f>VLOOKUP(A503,'مواد اولیه '!A:B,2,0)</f>
        <v xml:space="preserve">خیارشور ممتاز و درجه یک  حلبی </v>
      </c>
      <c r="C503" s="27">
        <v>100</v>
      </c>
      <c r="D503" s="12">
        <f>VLOOKUP(A503,'مواد اولیه '!A:M,13,0)</f>
        <v>1450000</v>
      </c>
      <c r="E503" s="12">
        <f t="shared" si="21"/>
        <v>145000</v>
      </c>
    </row>
    <row r="504" spans="1:5">
      <c r="A504" s="27">
        <v>4</v>
      </c>
      <c r="B504" s="12" t="str">
        <f>VLOOKUP(A504,'مواد اولیه '!A:B,2,0)</f>
        <v>روغن مایع مخصوص سرخ کردنی معتبر حلب 16 لیتری</v>
      </c>
      <c r="C504" s="27">
        <v>40</v>
      </c>
      <c r="D504" s="12">
        <f>VLOOKUP(A504,'مواد اولیه '!A:M,13,0)</f>
        <v>1000000</v>
      </c>
      <c r="E504" s="12">
        <f t="shared" si="21"/>
        <v>40000</v>
      </c>
    </row>
    <row r="505" spans="1:5">
      <c r="A505" s="27">
        <v>30</v>
      </c>
      <c r="B505" s="12" t="str">
        <f>VLOOKUP(A505,'مواد اولیه '!A:B,2,0)</f>
        <v xml:space="preserve">گوجه فرنگی تازه </v>
      </c>
      <c r="C505" s="27">
        <v>100</v>
      </c>
      <c r="D505" s="12">
        <f>VLOOKUP(A505,'مواد اولیه '!A:M,13,0)</f>
        <v>150000</v>
      </c>
      <c r="E505" s="12">
        <f t="shared" si="21"/>
        <v>15000</v>
      </c>
    </row>
    <row r="506" spans="1:5">
      <c r="A506" s="27">
        <v>9</v>
      </c>
      <c r="B506" s="12" t="str">
        <f>VLOOKUP(A506,'مواد اولیه '!A:B,2,0)</f>
        <v>نان  لواش (هر قرص)</v>
      </c>
      <c r="C506" s="27" t="s">
        <v>31</v>
      </c>
      <c r="D506" s="12">
        <f>VLOOKUP(A506,'مواد اولیه '!A:M,13,0)</f>
        <v>7000</v>
      </c>
      <c r="E506" s="12">
        <f>D506*2</f>
        <v>14000</v>
      </c>
    </row>
    <row r="507" spans="1:5">
      <c r="A507" s="27">
        <v>35</v>
      </c>
      <c r="B507" s="12" t="str">
        <f>VLOOKUP(A507,'مواد اولیه '!A:B,2,0)</f>
        <v>سس قرمز تک نفره هر عدد</v>
      </c>
      <c r="C507" s="27" t="s">
        <v>22</v>
      </c>
      <c r="D507" s="12">
        <f>VLOOKUP(A507,'مواد اولیه '!A:M,13,0)</f>
        <v>10000</v>
      </c>
      <c r="E507" s="12">
        <f>D507</f>
        <v>10000</v>
      </c>
    </row>
    <row r="508" spans="1:5">
      <c r="A508" s="28"/>
      <c r="B508" s="18" t="s">
        <v>49</v>
      </c>
      <c r="C508" s="28"/>
      <c r="D508" s="18"/>
      <c r="E508" s="18">
        <f>SUM(E502:E507)</f>
        <v>350000</v>
      </c>
    </row>
    <row r="509" spans="1:5">
      <c r="A509" s="19" t="s">
        <v>173</v>
      </c>
      <c r="B509" s="19" t="s">
        <v>66</v>
      </c>
      <c r="C509" s="19" t="s">
        <v>174</v>
      </c>
      <c r="D509" s="19" t="s">
        <v>84</v>
      </c>
      <c r="E509" s="19" t="s">
        <v>85</v>
      </c>
    </row>
    <row r="510" spans="1:5">
      <c r="A510" s="9">
        <v>93</v>
      </c>
      <c r="B510" s="9" t="str">
        <f>VLOOKUP(A510,'مواد اولیه '!A:B,2,0)</f>
        <v xml:space="preserve">سالاد الویه تک نفره شامانا یا نامی نو  </v>
      </c>
      <c r="C510" s="9" t="s">
        <v>67</v>
      </c>
      <c r="D510" s="9">
        <f>VLOOKUP(A510,'مواد اولیه '!A:M,13,0)</f>
        <v>580000</v>
      </c>
      <c r="E510" s="9">
        <f>D510</f>
        <v>580000</v>
      </c>
    </row>
    <row r="511" spans="1:5">
      <c r="A511" s="12">
        <v>30</v>
      </c>
      <c r="B511" s="9" t="str">
        <f>VLOOKUP(A511,'مواد اولیه '!A:B,2,0)</f>
        <v xml:space="preserve">گوجه فرنگی تازه </v>
      </c>
      <c r="C511" s="12">
        <v>100</v>
      </c>
      <c r="D511" s="9">
        <f>VLOOKUP(A511,'مواد اولیه '!A:M,13,0)</f>
        <v>150000</v>
      </c>
      <c r="E511" s="12">
        <f>(C511*D511)/1000</f>
        <v>15000</v>
      </c>
    </row>
    <row r="512" spans="1:5">
      <c r="A512" s="12">
        <v>9</v>
      </c>
      <c r="B512" s="9" t="str">
        <f>VLOOKUP(A512,'مواد اولیه '!A:B,2,0)</f>
        <v>نان  لواش (هر قرص)</v>
      </c>
      <c r="C512" s="12" t="s">
        <v>31</v>
      </c>
      <c r="D512" s="9">
        <f>VLOOKUP(A512,'مواد اولیه '!A:M,13,0)</f>
        <v>7000</v>
      </c>
      <c r="E512" s="12">
        <f>D512*2</f>
        <v>14000</v>
      </c>
    </row>
    <row r="513" spans="1:5">
      <c r="A513" s="18"/>
      <c r="B513" s="18" t="s">
        <v>49</v>
      </c>
      <c r="C513" s="18"/>
      <c r="D513" s="18"/>
      <c r="E513" s="18">
        <f>SUM(E510:E512)</f>
        <v>609000</v>
      </c>
    </row>
    <row r="514" spans="1:5">
      <c r="A514" s="17"/>
      <c r="B514" s="19" t="s">
        <v>228</v>
      </c>
      <c r="C514" s="17"/>
      <c r="D514" s="17"/>
      <c r="E514" s="17"/>
    </row>
    <row r="515" spans="1:5">
      <c r="A515" s="12">
        <v>9</v>
      </c>
      <c r="B515" s="9" t="str">
        <f>VLOOKUP(A515,'مواد اولیه '!A:B,2,0)</f>
        <v>نان  لواش (هر قرص)</v>
      </c>
      <c r="C515" s="12" t="s">
        <v>48</v>
      </c>
      <c r="D515" s="12">
        <f>VLOOKUP(A515,'مواد اولیه '!A:M,13,0)</f>
        <v>7000</v>
      </c>
      <c r="E515" s="12">
        <f>D515*2</f>
        <v>14000</v>
      </c>
    </row>
    <row r="516" spans="1:5">
      <c r="A516" s="12">
        <v>65</v>
      </c>
      <c r="B516" s="9" t="str">
        <f>VLOOKUP(A516,'مواد اولیه '!A:B,2,0)</f>
        <v xml:space="preserve">پنیر مرغوب فتا </v>
      </c>
      <c r="C516" s="12">
        <v>50</v>
      </c>
      <c r="D516" s="12">
        <f>VLOOKUP(A516,'مواد اولیه '!A:M,13,0)</f>
        <v>900000</v>
      </c>
      <c r="E516" s="12">
        <f>(C516*D516)/1000</f>
        <v>45000</v>
      </c>
    </row>
    <row r="517" spans="1:5">
      <c r="A517" s="12">
        <v>23</v>
      </c>
      <c r="B517" s="9" t="str">
        <f>VLOOKUP(A517,'مواد اولیه '!A:B,2,0)</f>
        <v>سیب زمینی تازه خالص</v>
      </c>
      <c r="C517" s="12">
        <v>150</v>
      </c>
      <c r="D517" s="12">
        <f>VLOOKUP(A517,'مواد اولیه '!A:M,13,0)</f>
        <v>228600</v>
      </c>
      <c r="E517" s="12">
        <f t="shared" ref="E517:E519" si="22">(C517*D517)/1000</f>
        <v>34290</v>
      </c>
    </row>
    <row r="518" spans="1:5">
      <c r="A518" s="12">
        <v>66</v>
      </c>
      <c r="B518" s="9" t="str">
        <f>VLOOKUP(A518,'مواد اولیه '!A:B,2,0)</f>
        <v>خیار مرغوب و بدون پوست</v>
      </c>
      <c r="C518" s="12">
        <v>100</v>
      </c>
      <c r="D518" s="12">
        <f>VLOOKUP(A518,'مواد اولیه '!A:M,13,0)</f>
        <v>216080</v>
      </c>
      <c r="E518" s="12">
        <f t="shared" si="22"/>
        <v>21608</v>
      </c>
    </row>
    <row r="519" spans="1:5">
      <c r="A519" s="12">
        <v>30</v>
      </c>
      <c r="B519" s="9" t="str">
        <f>VLOOKUP(A519,'مواد اولیه '!A:B,2,0)</f>
        <v xml:space="preserve">گوجه فرنگی تازه </v>
      </c>
      <c r="C519" s="12">
        <v>100</v>
      </c>
      <c r="D519" s="12">
        <f>VLOOKUP(A519,'مواد اولیه '!A:M,13,0)</f>
        <v>150000</v>
      </c>
      <c r="E519" s="12">
        <f t="shared" si="22"/>
        <v>15000</v>
      </c>
    </row>
    <row r="520" spans="1:5">
      <c r="A520" s="18"/>
      <c r="B520" s="18" t="s">
        <v>68</v>
      </c>
      <c r="C520" s="18"/>
      <c r="D520" s="18"/>
      <c r="E520" s="18">
        <f>SUM(E515:E519)</f>
        <v>129898</v>
      </c>
    </row>
    <row r="521" spans="1:5">
      <c r="A521" s="20" t="s">
        <v>161</v>
      </c>
      <c r="B521" s="20" t="s">
        <v>69</v>
      </c>
      <c r="C521" s="20" t="s">
        <v>83</v>
      </c>
      <c r="D521" s="20" t="s">
        <v>84</v>
      </c>
      <c r="E521" s="20" t="s">
        <v>85</v>
      </c>
    </row>
    <row r="522" spans="1:5">
      <c r="A522" s="21">
        <v>119</v>
      </c>
      <c r="B522" s="21" t="str">
        <f>VLOOKUP(A522,'مواد اولیه '!A:B,2,0)</f>
        <v xml:space="preserve">کره 20 گرمی </v>
      </c>
      <c r="C522" s="21" t="s">
        <v>22</v>
      </c>
      <c r="D522" s="21">
        <f>VLOOKUP(A522,'مواد اولیه '!A:M,13,0)</f>
        <v>130000</v>
      </c>
      <c r="E522" s="21">
        <f>D522</f>
        <v>130000</v>
      </c>
    </row>
    <row r="523" spans="1:5">
      <c r="A523" s="21">
        <v>68</v>
      </c>
      <c r="B523" s="21" t="str">
        <f>VLOOKUP(A523,'مواد اولیه '!A:B,2,0)</f>
        <v xml:space="preserve">عسل تک نفره </v>
      </c>
      <c r="C523" s="21" t="s">
        <v>22</v>
      </c>
      <c r="D523" s="21">
        <f>VLOOKUP(A523,'مواد اولیه '!A:M,13,0)</f>
        <v>60000</v>
      </c>
      <c r="E523" s="21">
        <f>D523</f>
        <v>60000</v>
      </c>
    </row>
    <row r="524" spans="1:5">
      <c r="A524" s="21">
        <v>73</v>
      </c>
      <c r="B524" s="21" t="str">
        <f>VLOOKUP(A524,'مواد اولیه '!A:B,2,0)</f>
        <v>چای مرغوب</v>
      </c>
      <c r="C524" s="21">
        <v>1</v>
      </c>
      <c r="D524" s="21">
        <f>VLOOKUP(A524,'مواد اولیه '!A:M,13,0)</f>
        <v>9000000</v>
      </c>
      <c r="E524" s="21">
        <f t="shared" ref="E524:E525" si="23">(C524*D524)/1000</f>
        <v>9000</v>
      </c>
    </row>
    <row r="525" spans="1:5">
      <c r="A525" s="21">
        <v>69</v>
      </c>
      <c r="B525" s="21" t="str">
        <f>VLOOKUP(A525,'مواد اولیه '!A:B,2,0)</f>
        <v>شکر دانه ریز</v>
      </c>
      <c r="C525" s="21">
        <v>15</v>
      </c>
      <c r="D525" s="21">
        <f>VLOOKUP(A525,'مواد اولیه '!A:M,13,0)</f>
        <v>600000</v>
      </c>
      <c r="E525" s="21">
        <f t="shared" si="23"/>
        <v>9000</v>
      </c>
    </row>
    <row r="526" spans="1:5">
      <c r="A526" s="21">
        <v>115</v>
      </c>
      <c r="B526" s="21" t="str">
        <f>VLOOKUP(A526,'مواد اولیه '!A:B,2,0)</f>
        <v>ظروف یکبارمصرف صبحانه (چاقو ،قاشق مرباخوری، لیوان ، بشقاب)</v>
      </c>
      <c r="C526" s="21">
        <v>1</v>
      </c>
      <c r="D526" s="21">
        <f>VLOOKUP(A526,'مواد اولیه '!A:M,13,0)</f>
        <v>35000</v>
      </c>
      <c r="E526" s="21">
        <f>D526</f>
        <v>35000</v>
      </c>
    </row>
    <row r="527" spans="1:5">
      <c r="A527" s="21">
        <v>9</v>
      </c>
      <c r="B527" s="21" t="str">
        <f>VLOOKUP(A527,'مواد اولیه '!A:B,2,0)</f>
        <v>نان  لواش (هر قرص)</v>
      </c>
      <c r="C527" s="21" t="s">
        <v>235</v>
      </c>
      <c r="D527" s="21">
        <f>VLOOKUP(A527,'مواد اولیه '!A:M,13,0)</f>
        <v>7000</v>
      </c>
      <c r="E527" s="21">
        <f>D527*1.5</f>
        <v>10500</v>
      </c>
    </row>
    <row r="528" spans="1:5">
      <c r="A528" s="22"/>
      <c r="B528" s="22" t="s">
        <v>5</v>
      </c>
      <c r="C528" s="22"/>
      <c r="D528" s="22"/>
      <c r="E528" s="22">
        <f>SUM(E522:E527)</f>
        <v>253500</v>
      </c>
    </row>
    <row r="529" spans="1:5">
      <c r="A529" s="20"/>
      <c r="B529" s="20" t="s">
        <v>251</v>
      </c>
      <c r="C529" s="20"/>
      <c r="D529" s="20"/>
      <c r="E529" s="20"/>
    </row>
    <row r="530" spans="1:5">
      <c r="A530" s="23">
        <v>82</v>
      </c>
      <c r="B530" s="23" t="str">
        <f>VLOOKUP(A530,'مواد اولیه '!A:B,2,0)</f>
        <v>خامه عسلی  یا شکلاتی تک نفره معتبر</v>
      </c>
      <c r="C530" s="23" t="s">
        <v>22</v>
      </c>
      <c r="D530" s="23">
        <f>VLOOKUP(A530,'مواد اولیه '!A:M,13,0)</f>
        <v>250000</v>
      </c>
      <c r="E530" s="23">
        <f>D530</f>
        <v>250000</v>
      </c>
    </row>
    <row r="531" spans="1:5">
      <c r="A531" s="21">
        <v>73</v>
      </c>
      <c r="B531" s="23" t="str">
        <f>VLOOKUP(A531,'مواد اولیه '!A:B,2,0)</f>
        <v>چای مرغوب</v>
      </c>
      <c r="C531" s="21">
        <v>1</v>
      </c>
      <c r="D531" s="23">
        <f>VLOOKUP(A531,'مواد اولیه '!A:M,13,0)</f>
        <v>9000000</v>
      </c>
      <c r="E531" s="21">
        <f>(C531*D531)/1000</f>
        <v>9000</v>
      </c>
    </row>
    <row r="532" spans="1:5">
      <c r="A532" s="21">
        <v>69</v>
      </c>
      <c r="B532" s="23" t="str">
        <f>VLOOKUP(A532,'مواد اولیه '!A:B,2,0)</f>
        <v>شکر دانه ریز</v>
      </c>
      <c r="C532" s="21">
        <v>15</v>
      </c>
      <c r="D532" s="23">
        <f>VLOOKUP(A532,'مواد اولیه '!A:M,13,0)</f>
        <v>600000</v>
      </c>
      <c r="E532" s="21">
        <f t="shared" ref="E532" si="24">(C532*D532)/1000</f>
        <v>9000</v>
      </c>
    </row>
    <row r="533" spans="1:5" ht="37.5">
      <c r="A533" s="21">
        <v>115</v>
      </c>
      <c r="B533" s="23" t="str">
        <f>VLOOKUP(A533,'مواد اولیه '!A:B,2,0)</f>
        <v>ظروف یکبارمصرف صبحانه (چاقو ،قاشق مرباخوری، لیوان ، بشقاب)</v>
      </c>
      <c r="C533" s="21">
        <v>1</v>
      </c>
      <c r="D533" s="23">
        <f>VLOOKUP(A533,'مواد اولیه '!A:M,13,0)</f>
        <v>35000</v>
      </c>
      <c r="E533" s="21">
        <f>D533</f>
        <v>35000</v>
      </c>
    </row>
    <row r="534" spans="1:5">
      <c r="A534" s="21">
        <v>9</v>
      </c>
      <c r="B534" s="23" t="str">
        <f>VLOOKUP(A534,'مواد اولیه '!A:B,2,0)</f>
        <v>نان  لواش (هر قرص)</v>
      </c>
      <c r="C534" s="21" t="s">
        <v>236</v>
      </c>
      <c r="D534" s="23">
        <f>VLOOKUP(A534,'مواد اولیه '!A:M,13,0)</f>
        <v>7000</v>
      </c>
      <c r="E534" s="21">
        <f>D534*1.5</f>
        <v>10500</v>
      </c>
    </row>
    <row r="535" spans="1:5">
      <c r="A535" s="22"/>
      <c r="B535" s="22" t="s">
        <v>5</v>
      </c>
      <c r="C535" s="22"/>
      <c r="D535" s="22"/>
      <c r="E535" s="22">
        <f>SUM(E530:E534)</f>
        <v>313500</v>
      </c>
    </row>
    <row r="536" spans="1:5">
      <c r="A536" s="20"/>
      <c r="B536" s="20" t="s">
        <v>70</v>
      </c>
      <c r="C536" s="20"/>
      <c r="D536" s="20"/>
      <c r="E536" s="20"/>
    </row>
    <row r="537" spans="1:5">
      <c r="A537" s="21">
        <v>65</v>
      </c>
      <c r="B537" s="21" t="str">
        <f>VLOOKUP(A537,'مواد اولیه '!A:B,2,0)</f>
        <v xml:space="preserve">پنیر مرغوب فتا </v>
      </c>
      <c r="C537" s="21">
        <v>40</v>
      </c>
      <c r="D537" s="21">
        <f>VLOOKUP(A537,'مواد اولیه '!A:M,13,0)</f>
        <v>900000</v>
      </c>
      <c r="E537" s="21">
        <f>(C537*D537)/1000</f>
        <v>36000</v>
      </c>
    </row>
    <row r="538" spans="1:5">
      <c r="A538" s="21">
        <v>90</v>
      </c>
      <c r="B538" s="21" t="str">
        <f>VLOOKUP(A538,'مواد اولیه '!A:B,2,0)</f>
        <v xml:space="preserve">شیر تک نفره 200 سی سی پرچرب </v>
      </c>
      <c r="C538" s="21">
        <v>1</v>
      </c>
      <c r="D538" s="21">
        <f>VLOOKUP(A538,'مواد اولیه '!A:M,13,0)</f>
        <v>120000</v>
      </c>
      <c r="E538" s="21">
        <f>D538</f>
        <v>120000</v>
      </c>
    </row>
    <row r="539" spans="1:5">
      <c r="A539" s="21">
        <v>73</v>
      </c>
      <c r="B539" s="21" t="str">
        <f>VLOOKUP(A539,'مواد اولیه '!A:B,2,0)</f>
        <v>چای مرغوب</v>
      </c>
      <c r="C539" s="21">
        <v>1</v>
      </c>
      <c r="D539" s="21">
        <f>VLOOKUP(A539,'مواد اولیه '!A:M,13,0)</f>
        <v>9000000</v>
      </c>
      <c r="E539" s="21">
        <f t="shared" ref="E539:E540" si="25">(C539*D539)/1000</f>
        <v>9000</v>
      </c>
    </row>
    <row r="540" spans="1:5">
      <c r="A540" s="21">
        <v>69</v>
      </c>
      <c r="B540" s="21" t="str">
        <f>VLOOKUP(A540,'مواد اولیه '!A:B,2,0)</f>
        <v>شکر دانه ریز</v>
      </c>
      <c r="C540" s="21">
        <v>15</v>
      </c>
      <c r="D540" s="21">
        <f>VLOOKUP(A540,'مواد اولیه '!A:M,13,0)</f>
        <v>600000</v>
      </c>
      <c r="E540" s="21">
        <f t="shared" si="25"/>
        <v>9000</v>
      </c>
    </row>
    <row r="541" spans="1:5">
      <c r="A541" s="23">
        <v>115</v>
      </c>
      <c r="B541" s="21" t="str">
        <f>VLOOKUP(A541,'مواد اولیه '!A:B,2,0)</f>
        <v>ظروف یکبارمصرف صبحانه (چاقو ،قاشق مرباخوری، لیوان ، بشقاب)</v>
      </c>
      <c r="C541" s="23">
        <v>1</v>
      </c>
      <c r="D541" s="21">
        <f>VLOOKUP(A541,'مواد اولیه '!A:M,13,0)</f>
        <v>35000</v>
      </c>
      <c r="E541" s="21">
        <f>D541</f>
        <v>35000</v>
      </c>
    </row>
    <row r="542" spans="1:5">
      <c r="A542" s="21">
        <v>9</v>
      </c>
      <c r="B542" s="21" t="str">
        <f>VLOOKUP(A542,'مواد اولیه '!A:B,2,0)</f>
        <v>نان  لواش (هر قرص)</v>
      </c>
      <c r="C542" s="21" t="s">
        <v>236</v>
      </c>
      <c r="D542" s="21">
        <f>VLOOKUP(A542,'مواد اولیه '!A:M,13,0)</f>
        <v>7000</v>
      </c>
      <c r="E542" s="21">
        <f>D542*1.5</f>
        <v>10500</v>
      </c>
    </row>
    <row r="543" spans="1:5">
      <c r="A543" s="22"/>
      <c r="B543" s="22" t="s">
        <v>5</v>
      </c>
      <c r="C543" s="22"/>
      <c r="D543" s="22"/>
      <c r="E543" s="22">
        <f>SUM(E537:E542)</f>
        <v>219500</v>
      </c>
    </row>
    <row r="544" spans="1:5">
      <c r="A544" s="20"/>
      <c r="B544" s="20" t="s">
        <v>71</v>
      </c>
      <c r="C544" s="20"/>
      <c r="D544" s="20"/>
      <c r="E544" s="20"/>
    </row>
    <row r="545" spans="1:5">
      <c r="A545" s="21">
        <v>119</v>
      </c>
      <c r="B545" s="21" t="str">
        <f>VLOOKUP(A545,'مواد اولیه '!A:B,2,0)</f>
        <v xml:space="preserve">کره 20 گرمی </v>
      </c>
      <c r="C545" s="21" t="s">
        <v>22</v>
      </c>
      <c r="D545" s="21">
        <f>VLOOKUP(A545,'مواد اولیه '!A:M,13,0)</f>
        <v>130000</v>
      </c>
      <c r="E545" s="21">
        <f>D545</f>
        <v>130000</v>
      </c>
    </row>
    <row r="546" spans="1:5">
      <c r="A546" s="21">
        <v>72</v>
      </c>
      <c r="B546" s="21" t="str">
        <f>VLOOKUP(A546,'مواد اولیه '!A:B,2,0)</f>
        <v xml:space="preserve">مربا تک نفره </v>
      </c>
      <c r="C546" s="21" t="s">
        <v>22</v>
      </c>
      <c r="D546" s="21">
        <f>VLOOKUP(A546,'مواد اولیه '!A:M,13,0)</f>
        <v>50000</v>
      </c>
      <c r="E546" s="21">
        <f>D546</f>
        <v>50000</v>
      </c>
    </row>
    <row r="547" spans="1:5">
      <c r="A547" s="21">
        <v>73</v>
      </c>
      <c r="B547" s="21" t="str">
        <f>VLOOKUP(A547,'مواد اولیه '!A:B,2,0)</f>
        <v>چای مرغوب</v>
      </c>
      <c r="C547" s="21">
        <v>1</v>
      </c>
      <c r="D547" s="21">
        <f>VLOOKUP(A547,'مواد اولیه '!A:M,13,0)</f>
        <v>9000000</v>
      </c>
      <c r="E547" s="21">
        <f t="shared" ref="E547:E548" si="26">(C547*D547)/1000</f>
        <v>9000</v>
      </c>
    </row>
    <row r="548" spans="1:5">
      <c r="A548" s="21">
        <v>69</v>
      </c>
      <c r="B548" s="21" t="str">
        <f>VLOOKUP(A548,'مواد اولیه '!A:B,2,0)</f>
        <v>شکر دانه ریز</v>
      </c>
      <c r="C548" s="21">
        <v>15</v>
      </c>
      <c r="D548" s="21">
        <f>VLOOKUP(A548,'مواد اولیه '!A:M,13,0)</f>
        <v>600000</v>
      </c>
      <c r="E548" s="21">
        <f t="shared" si="26"/>
        <v>9000</v>
      </c>
    </row>
    <row r="549" spans="1:5">
      <c r="A549" s="23">
        <v>115</v>
      </c>
      <c r="B549" s="21" t="str">
        <f>VLOOKUP(A549,'مواد اولیه '!A:B,2,0)</f>
        <v>ظروف یکبارمصرف صبحانه (چاقو ،قاشق مرباخوری، لیوان ، بشقاب)</v>
      </c>
      <c r="C549" s="23">
        <v>1</v>
      </c>
      <c r="D549" s="21">
        <f>VLOOKUP(A549,'مواد اولیه '!A:M,13,0)</f>
        <v>35000</v>
      </c>
      <c r="E549" s="21">
        <f>D549</f>
        <v>35000</v>
      </c>
    </row>
    <row r="550" spans="1:5">
      <c r="A550" s="21">
        <v>9</v>
      </c>
      <c r="B550" s="21" t="str">
        <f>VLOOKUP(A550,'مواد اولیه '!A:B,2,0)</f>
        <v>نان  لواش (هر قرص)</v>
      </c>
      <c r="C550" s="21" t="s">
        <v>236</v>
      </c>
      <c r="D550" s="21">
        <f>VLOOKUP(A550,'مواد اولیه '!A:M,13,0)</f>
        <v>7000</v>
      </c>
      <c r="E550" s="21">
        <f>D550*1.5</f>
        <v>10500</v>
      </c>
    </row>
    <row r="551" spans="1:5">
      <c r="A551" s="22"/>
      <c r="B551" s="22" t="s">
        <v>5</v>
      </c>
      <c r="C551" s="22"/>
      <c r="D551" s="22"/>
      <c r="E551" s="22">
        <f>SUM(E545:E550)</f>
        <v>243500</v>
      </c>
    </row>
    <row r="552" spans="1:5">
      <c r="A552" s="20"/>
      <c r="B552" s="20" t="s">
        <v>72</v>
      </c>
      <c r="C552" s="20"/>
      <c r="D552" s="20"/>
      <c r="E552" s="20"/>
    </row>
    <row r="553" spans="1:5">
      <c r="A553" s="21">
        <v>65</v>
      </c>
      <c r="B553" s="21" t="str">
        <f>VLOOKUP(A553,'مواد اولیه '!A:B,2,0)</f>
        <v xml:space="preserve">پنیر مرغوب فتا </v>
      </c>
      <c r="C553" s="21">
        <v>40</v>
      </c>
      <c r="D553" s="21">
        <f>VLOOKUP(A553,'مواد اولیه '!A:M,13,0)</f>
        <v>900000</v>
      </c>
      <c r="E553" s="21">
        <f>(C553*D553)/1000</f>
        <v>36000</v>
      </c>
    </row>
    <row r="554" spans="1:5">
      <c r="A554" s="21">
        <v>30</v>
      </c>
      <c r="B554" s="21" t="str">
        <f>VLOOKUP(A554,'مواد اولیه '!A:B,2,0)</f>
        <v xml:space="preserve">گوجه فرنگی تازه </v>
      </c>
      <c r="C554" s="21">
        <v>100</v>
      </c>
      <c r="D554" s="21">
        <f>VLOOKUP(A554,'مواد اولیه '!A:M,13,0)</f>
        <v>150000</v>
      </c>
      <c r="E554" s="21">
        <f t="shared" ref="E554:E557" si="27">(C554*D554)/1000</f>
        <v>15000</v>
      </c>
    </row>
    <row r="555" spans="1:5">
      <c r="A555" s="21">
        <v>73</v>
      </c>
      <c r="B555" s="21" t="str">
        <f>VLOOKUP(A555,'مواد اولیه '!A:B,2,0)</f>
        <v>چای مرغوب</v>
      </c>
      <c r="C555" s="21">
        <v>1</v>
      </c>
      <c r="D555" s="21">
        <f>VLOOKUP(A555,'مواد اولیه '!A:M,13,0)</f>
        <v>9000000</v>
      </c>
      <c r="E555" s="21">
        <f t="shared" si="27"/>
        <v>9000</v>
      </c>
    </row>
    <row r="556" spans="1:5">
      <c r="A556" s="21">
        <v>66</v>
      </c>
      <c r="B556" s="21" t="str">
        <f>VLOOKUP(A556,'مواد اولیه '!A:B,2,0)</f>
        <v>خیار مرغوب و بدون پوست</v>
      </c>
      <c r="C556" s="21">
        <v>150</v>
      </c>
      <c r="D556" s="21">
        <f>VLOOKUP(A556,'مواد اولیه '!A:M,13,0)</f>
        <v>216080</v>
      </c>
      <c r="E556" s="21">
        <f t="shared" si="27"/>
        <v>32412</v>
      </c>
    </row>
    <row r="557" spans="1:5">
      <c r="A557" s="21">
        <v>69</v>
      </c>
      <c r="B557" s="21" t="str">
        <f>VLOOKUP(A557,'مواد اولیه '!A:B,2,0)</f>
        <v>شکر دانه ریز</v>
      </c>
      <c r="C557" s="21">
        <v>15</v>
      </c>
      <c r="D557" s="21">
        <f>VLOOKUP(A557,'مواد اولیه '!A:M,13,0)</f>
        <v>600000</v>
      </c>
      <c r="E557" s="21">
        <f t="shared" si="27"/>
        <v>9000</v>
      </c>
    </row>
    <row r="558" spans="1:5">
      <c r="A558" s="21">
        <v>115</v>
      </c>
      <c r="B558" s="21" t="str">
        <f>VLOOKUP(A558,'مواد اولیه '!A:B,2,0)</f>
        <v>ظروف یکبارمصرف صبحانه (چاقو ،قاشق مرباخوری، لیوان ، بشقاب)</v>
      </c>
      <c r="C558" s="21">
        <v>1</v>
      </c>
      <c r="D558" s="21">
        <f>VLOOKUP(A558,'مواد اولیه '!A:M,13,0)</f>
        <v>35000</v>
      </c>
      <c r="E558" s="21">
        <f>D558</f>
        <v>35000</v>
      </c>
    </row>
    <row r="559" spans="1:5">
      <c r="A559" s="21">
        <v>9</v>
      </c>
      <c r="B559" s="21" t="str">
        <f>VLOOKUP(A559,'مواد اولیه '!A:B,2,0)</f>
        <v>نان  لواش (هر قرص)</v>
      </c>
      <c r="C559" s="21" t="s">
        <v>237</v>
      </c>
      <c r="D559" s="21">
        <f>VLOOKUP(A559,'مواد اولیه '!A:M,13,0)</f>
        <v>7000</v>
      </c>
      <c r="E559" s="21">
        <f>D559*1.5</f>
        <v>10500</v>
      </c>
    </row>
    <row r="560" spans="1:5">
      <c r="A560" s="22"/>
      <c r="B560" s="22" t="s">
        <v>5</v>
      </c>
      <c r="C560" s="22"/>
      <c r="D560" s="22"/>
      <c r="E560" s="22">
        <f>SUM(E553:E559)</f>
        <v>146912</v>
      </c>
    </row>
    <row r="561" spans="1:5">
      <c r="A561" s="20"/>
      <c r="B561" s="20" t="s">
        <v>73</v>
      </c>
      <c r="C561" s="20"/>
      <c r="D561" s="20"/>
      <c r="E561" s="20"/>
    </row>
    <row r="562" spans="1:5">
      <c r="A562" s="21">
        <v>46</v>
      </c>
      <c r="B562" s="21" t="str">
        <f>VLOOKUP(A562,'مواد اولیه '!A:B,2,0)</f>
        <v xml:space="preserve">تخم مرغ استاندارد </v>
      </c>
      <c r="C562" s="21">
        <v>150</v>
      </c>
      <c r="D562" s="21">
        <f>VLOOKUP(A562,'مواد اولیه '!A:M,13,0)</f>
        <v>650000</v>
      </c>
      <c r="E562" s="21">
        <f>(C562*D562)/1000</f>
        <v>97500</v>
      </c>
    </row>
    <row r="563" spans="1:5">
      <c r="A563" s="21">
        <v>73</v>
      </c>
      <c r="B563" s="21" t="str">
        <f>VLOOKUP(A563,'مواد اولیه '!A:B,2,0)</f>
        <v>چای مرغوب</v>
      </c>
      <c r="C563" s="21">
        <v>1</v>
      </c>
      <c r="D563" s="21">
        <f>VLOOKUP(A563,'مواد اولیه '!A:M,13,0)</f>
        <v>9000000</v>
      </c>
      <c r="E563" s="21">
        <f t="shared" ref="E563:E564" si="28">(C563*D563)/1000</f>
        <v>9000</v>
      </c>
    </row>
    <row r="564" spans="1:5">
      <c r="A564" s="21">
        <v>69</v>
      </c>
      <c r="B564" s="21" t="str">
        <f>VLOOKUP(A564,'مواد اولیه '!A:B,2,0)</f>
        <v>شکر دانه ریز</v>
      </c>
      <c r="C564" s="21">
        <v>15</v>
      </c>
      <c r="D564" s="21">
        <f>VLOOKUP(A564,'مواد اولیه '!A:M,13,0)</f>
        <v>600000</v>
      </c>
      <c r="E564" s="21">
        <f t="shared" si="28"/>
        <v>9000</v>
      </c>
    </row>
    <row r="565" spans="1:5">
      <c r="A565" s="21">
        <v>115</v>
      </c>
      <c r="B565" s="21" t="str">
        <f>VLOOKUP(A565,'مواد اولیه '!A:B,2,0)</f>
        <v>ظروف یکبارمصرف صبحانه (چاقو ،قاشق مرباخوری، لیوان ، بشقاب)</v>
      </c>
      <c r="C565" s="21">
        <v>1</v>
      </c>
      <c r="D565" s="21">
        <f>VLOOKUP(A565,'مواد اولیه '!A:M,13,0)</f>
        <v>35000</v>
      </c>
      <c r="E565" s="21">
        <f>D565</f>
        <v>35000</v>
      </c>
    </row>
    <row r="566" spans="1:5">
      <c r="A566" s="21">
        <v>9</v>
      </c>
      <c r="B566" s="21" t="str">
        <f>VLOOKUP(A566,'مواد اولیه '!A:B,2,0)</f>
        <v>نان  لواش (هر قرص)</v>
      </c>
      <c r="C566" s="21" t="s">
        <v>236</v>
      </c>
      <c r="D566" s="21">
        <f>VLOOKUP(A566,'مواد اولیه '!A:M,13,0)</f>
        <v>7000</v>
      </c>
      <c r="E566" s="21">
        <f>D566*1.5</f>
        <v>10500</v>
      </c>
    </row>
    <row r="567" spans="1:5">
      <c r="A567" s="22"/>
      <c r="B567" s="22" t="s">
        <v>5</v>
      </c>
      <c r="C567" s="22"/>
      <c r="D567" s="22"/>
      <c r="E567" s="22">
        <f>SUM(E562:E566)</f>
        <v>161000</v>
      </c>
    </row>
    <row r="568" spans="1:5">
      <c r="A568" s="20"/>
      <c r="B568" s="20" t="s">
        <v>74</v>
      </c>
      <c r="C568" s="20"/>
      <c r="D568" s="20"/>
      <c r="E568" s="20"/>
    </row>
    <row r="569" spans="1:5">
      <c r="A569" s="21">
        <v>75</v>
      </c>
      <c r="B569" s="21" t="str">
        <f>VLOOKUP(A569,'مواد اولیه '!A:B,2,0)</f>
        <v>حلوا شکری تک نفره شکرریز</v>
      </c>
      <c r="C569" s="21">
        <v>1</v>
      </c>
      <c r="D569" s="21">
        <f>VLOOKUP(A569,'مواد اولیه '!A:M,13,0)</f>
        <v>150000</v>
      </c>
      <c r="E569" s="21">
        <f>D569</f>
        <v>150000</v>
      </c>
    </row>
    <row r="570" spans="1:5">
      <c r="A570" s="21">
        <v>73</v>
      </c>
      <c r="B570" s="21" t="str">
        <f>VLOOKUP(A570,'مواد اولیه '!A:B,2,0)</f>
        <v>چای مرغوب</v>
      </c>
      <c r="C570" s="21">
        <v>1</v>
      </c>
      <c r="D570" s="21">
        <f>VLOOKUP(A570,'مواد اولیه '!A:M,13,0)</f>
        <v>9000000</v>
      </c>
      <c r="E570" s="21">
        <f>(C570*D570)/1000</f>
        <v>9000</v>
      </c>
    </row>
    <row r="571" spans="1:5">
      <c r="A571" s="21">
        <v>69</v>
      </c>
      <c r="B571" s="21" t="str">
        <f>VLOOKUP(A571,'مواد اولیه '!A:B,2,0)</f>
        <v>شکر دانه ریز</v>
      </c>
      <c r="C571" s="21">
        <v>15</v>
      </c>
      <c r="D571" s="21">
        <f>VLOOKUP(A571,'مواد اولیه '!A:M,13,0)</f>
        <v>600000</v>
      </c>
      <c r="E571" s="21">
        <f t="shared" ref="E571" si="29">(C571*D571)/1000</f>
        <v>9000</v>
      </c>
    </row>
    <row r="572" spans="1:5">
      <c r="A572" s="21">
        <v>115</v>
      </c>
      <c r="B572" s="21" t="str">
        <f>VLOOKUP(A572,'مواد اولیه '!A:B,2,0)</f>
        <v>ظروف یکبارمصرف صبحانه (چاقو ،قاشق مرباخوری، لیوان ، بشقاب)</v>
      </c>
      <c r="C572" s="21">
        <v>1</v>
      </c>
      <c r="D572" s="21">
        <f>VLOOKUP(A572,'مواد اولیه '!A:M,13,0)</f>
        <v>35000</v>
      </c>
      <c r="E572" s="21">
        <f>D572</f>
        <v>35000</v>
      </c>
    </row>
    <row r="573" spans="1:5">
      <c r="A573" s="21">
        <v>9</v>
      </c>
      <c r="B573" s="21" t="str">
        <f>VLOOKUP(A573,'مواد اولیه '!A:B,2,0)</f>
        <v>نان  لواش (هر قرص)</v>
      </c>
      <c r="C573" s="21" t="s">
        <v>236</v>
      </c>
      <c r="D573" s="21">
        <f>VLOOKUP(A573,'مواد اولیه '!A:M,13,0)</f>
        <v>7000</v>
      </c>
      <c r="E573" s="21">
        <f>D573*1.5</f>
        <v>10500</v>
      </c>
    </row>
    <row r="574" spans="1:5">
      <c r="A574" s="22"/>
      <c r="B574" s="22" t="s">
        <v>5</v>
      </c>
      <c r="C574" s="22"/>
      <c r="D574" s="22"/>
      <c r="E574" s="22">
        <f>SUM(E569:E573)</f>
        <v>213500</v>
      </c>
    </row>
    <row r="575" spans="1:5">
      <c r="A575" s="20"/>
      <c r="B575" s="20" t="s">
        <v>75</v>
      </c>
      <c r="C575" s="20"/>
      <c r="D575" s="20"/>
      <c r="E575" s="20"/>
    </row>
    <row r="576" spans="1:5">
      <c r="A576" s="21">
        <v>76</v>
      </c>
      <c r="B576" s="21" t="str">
        <f>VLOOKUP(A576,'مواد اولیه '!A:B,2,0)</f>
        <v>نشاسته</v>
      </c>
      <c r="C576" s="21">
        <v>20</v>
      </c>
      <c r="D576" s="21">
        <f>VLOOKUP(A576,'مواد اولیه '!A:M,13,0)</f>
        <v>500000</v>
      </c>
      <c r="E576" s="21">
        <f>(C576*D576)/1000</f>
        <v>10000</v>
      </c>
    </row>
    <row r="577" spans="1:5">
      <c r="A577" s="21">
        <v>71</v>
      </c>
      <c r="B577" s="21" t="str">
        <f>VLOOKUP(A577,'مواد اولیه '!A:B,2,0)</f>
        <v xml:space="preserve">شیر پاستوریزه مورد تایید </v>
      </c>
      <c r="C577" s="21">
        <v>200</v>
      </c>
      <c r="D577" s="21">
        <f>VLOOKUP(A577,'مواد اولیه '!A:M,13,0)</f>
        <v>300000</v>
      </c>
      <c r="E577" s="21">
        <f t="shared" ref="E577:E583" si="30">(C577*D577)/1000</f>
        <v>60000</v>
      </c>
    </row>
    <row r="578" spans="1:5">
      <c r="A578" s="21">
        <v>69</v>
      </c>
      <c r="B578" s="21" t="str">
        <f>VLOOKUP(A578,'مواد اولیه '!A:B,2,0)</f>
        <v>شکر دانه ریز</v>
      </c>
      <c r="C578" s="21">
        <v>30</v>
      </c>
      <c r="D578" s="21">
        <f>VLOOKUP(A578,'مواد اولیه '!A:M,13,0)</f>
        <v>600000</v>
      </c>
      <c r="E578" s="21">
        <f t="shared" si="30"/>
        <v>18000</v>
      </c>
    </row>
    <row r="579" spans="1:5">
      <c r="A579" s="21">
        <v>77</v>
      </c>
      <c r="B579" s="21" t="str">
        <f>VLOOKUP(A579,'مواد اولیه '!A:B,2,0)</f>
        <v>گلاب</v>
      </c>
      <c r="C579" s="21">
        <v>2</v>
      </c>
      <c r="D579" s="21">
        <f>VLOOKUP(A579,'مواد اولیه '!A:M,13,0)</f>
        <v>1500000</v>
      </c>
      <c r="E579" s="21">
        <f t="shared" si="30"/>
        <v>3000</v>
      </c>
    </row>
    <row r="580" spans="1:5">
      <c r="A580" s="21">
        <v>78</v>
      </c>
      <c r="B580" s="21" t="str">
        <f>VLOOKUP(A580,'مواد اولیه '!A:B,2,0)</f>
        <v>عرق هل</v>
      </c>
      <c r="C580" s="21">
        <v>2</v>
      </c>
      <c r="D580" s="21">
        <f>VLOOKUP(A580,'مواد اولیه '!A:M,13,0)</f>
        <v>1500000</v>
      </c>
      <c r="E580" s="21">
        <f t="shared" si="30"/>
        <v>3000</v>
      </c>
    </row>
    <row r="581" spans="1:5">
      <c r="A581" s="21">
        <v>73</v>
      </c>
      <c r="B581" s="21" t="str">
        <f>VLOOKUP(A581,'مواد اولیه '!A:B,2,0)</f>
        <v>چای مرغوب</v>
      </c>
      <c r="C581" s="21">
        <v>1</v>
      </c>
      <c r="D581" s="21">
        <f>VLOOKUP(A581,'مواد اولیه '!A:M,13,0)</f>
        <v>9000000</v>
      </c>
      <c r="E581" s="21">
        <f t="shared" si="30"/>
        <v>9000</v>
      </c>
    </row>
    <row r="582" spans="1:5">
      <c r="A582" s="21">
        <v>65</v>
      </c>
      <c r="B582" s="21" t="str">
        <f>VLOOKUP(A582,'مواد اولیه '!A:B,2,0)</f>
        <v xml:space="preserve">پنیر مرغوب فتا </v>
      </c>
      <c r="C582" s="21">
        <v>40</v>
      </c>
      <c r="D582" s="21">
        <f>VLOOKUP(A582,'مواد اولیه '!A:M,13,0)</f>
        <v>900000</v>
      </c>
      <c r="E582" s="21">
        <f t="shared" si="30"/>
        <v>36000</v>
      </c>
    </row>
    <row r="583" spans="1:5">
      <c r="A583" s="21">
        <v>69</v>
      </c>
      <c r="B583" s="21" t="str">
        <f>VLOOKUP(A583,'مواد اولیه '!A:B,2,0)</f>
        <v>شکر دانه ریز</v>
      </c>
      <c r="C583" s="21">
        <v>15</v>
      </c>
      <c r="D583" s="21">
        <f>VLOOKUP(A583,'مواد اولیه '!A:M,13,0)</f>
        <v>600000</v>
      </c>
      <c r="E583" s="21">
        <f t="shared" si="30"/>
        <v>9000</v>
      </c>
    </row>
    <row r="584" spans="1:5">
      <c r="A584" s="21">
        <v>115</v>
      </c>
      <c r="B584" s="21" t="str">
        <f>VLOOKUP(A584,'مواد اولیه '!A:B,2,0)</f>
        <v>ظروف یکبارمصرف صبحانه (چاقو ،قاشق مرباخوری، لیوان ، بشقاب)</v>
      </c>
      <c r="C584" s="21">
        <v>1</v>
      </c>
      <c r="D584" s="21">
        <f>VLOOKUP(A584,'مواد اولیه '!A:M,13,0)</f>
        <v>35000</v>
      </c>
      <c r="E584" s="21">
        <f>D584</f>
        <v>35000</v>
      </c>
    </row>
    <row r="585" spans="1:5">
      <c r="A585" s="21">
        <v>9</v>
      </c>
      <c r="B585" s="21" t="str">
        <f>VLOOKUP(A585,'مواد اولیه '!A:B,2,0)</f>
        <v>نان  لواش (هر قرص)</v>
      </c>
      <c r="C585" s="21" t="s">
        <v>236</v>
      </c>
      <c r="D585" s="21">
        <f>VLOOKUP(A585,'مواد اولیه '!A:M,13,0)</f>
        <v>7000</v>
      </c>
      <c r="E585" s="21">
        <f>D585*1.5</f>
        <v>10500</v>
      </c>
    </row>
    <row r="586" spans="1:5">
      <c r="A586" s="22"/>
      <c r="B586" s="22" t="s">
        <v>5</v>
      </c>
      <c r="C586" s="22"/>
      <c r="D586" s="22"/>
      <c r="E586" s="22">
        <f>SUM(E576:E585)</f>
        <v>193500</v>
      </c>
    </row>
    <row r="587" spans="1:5">
      <c r="A587" s="20"/>
      <c r="B587" s="20" t="s">
        <v>77</v>
      </c>
      <c r="C587" s="20"/>
      <c r="D587" s="20"/>
      <c r="E587" s="20"/>
    </row>
    <row r="588" spans="1:5">
      <c r="A588" s="21">
        <v>28</v>
      </c>
      <c r="B588" s="21" t="str">
        <f>VLOOKUP(A588,'مواد اولیه '!A:B,2,0)</f>
        <v>عدس مرغوب</v>
      </c>
      <c r="C588" s="21">
        <v>40</v>
      </c>
      <c r="D588" s="21">
        <f>VLOOKUP(A588,'مواد اولیه '!A:M,13,0)</f>
        <v>1250000</v>
      </c>
      <c r="E588" s="21">
        <f>(C588*D588)/1000</f>
        <v>50000</v>
      </c>
    </row>
    <row r="589" spans="1:5">
      <c r="A589" s="21">
        <v>23</v>
      </c>
      <c r="B589" s="21" t="str">
        <f>VLOOKUP(A589,'مواد اولیه '!A:B,2,0)</f>
        <v>سیب زمینی تازه خالص</v>
      </c>
      <c r="C589" s="21">
        <v>20</v>
      </c>
      <c r="D589" s="21">
        <f>VLOOKUP(A589,'مواد اولیه '!A:M,13,0)</f>
        <v>228600</v>
      </c>
      <c r="E589" s="21">
        <f t="shared" ref="E589:E595" si="31">(C589*D589)/1000</f>
        <v>4572</v>
      </c>
    </row>
    <row r="590" spans="1:5">
      <c r="A590" s="21">
        <v>32</v>
      </c>
      <c r="B590" s="21" t="str">
        <f>VLOOKUP(A590,'مواد اولیه '!A:B,2,0)</f>
        <v>روغن مایع سویا</v>
      </c>
      <c r="C590" s="21">
        <v>10</v>
      </c>
      <c r="D590" s="21">
        <f>VLOOKUP(A590,'مواد اولیه '!A:M,13,0)</f>
        <v>1000000</v>
      </c>
      <c r="E590" s="21">
        <f t="shared" si="31"/>
        <v>10000</v>
      </c>
    </row>
    <row r="591" spans="1:5">
      <c r="A591" s="21">
        <v>79</v>
      </c>
      <c r="B591" s="21" t="str">
        <f>VLOOKUP(A591,'مواد اولیه '!A:B,2,0)</f>
        <v>پودر آویشن</v>
      </c>
      <c r="C591" s="21">
        <v>1</v>
      </c>
      <c r="D591" s="21">
        <f>VLOOKUP(A591,'مواد اولیه '!A:M,13,0)</f>
        <v>3000000</v>
      </c>
      <c r="E591" s="21">
        <f t="shared" si="31"/>
        <v>3000</v>
      </c>
    </row>
    <row r="592" spans="1:5">
      <c r="A592" s="21">
        <v>3</v>
      </c>
      <c r="B592" s="21" t="str">
        <f>VLOOKUP(A592,'مواد اولیه '!A:B,2,0)</f>
        <v xml:space="preserve">پیازخرد شده خالص </v>
      </c>
      <c r="C592" s="21">
        <v>20</v>
      </c>
      <c r="D592" s="21">
        <f>VLOOKUP(A592,'مواد اولیه '!A:M,13,0)</f>
        <v>225920</v>
      </c>
      <c r="E592" s="21">
        <f t="shared" si="31"/>
        <v>4518.3999999999996</v>
      </c>
    </row>
    <row r="593" spans="1:5">
      <c r="A593" s="21">
        <v>108</v>
      </c>
      <c r="B593" s="21" t="str">
        <f>VLOOKUP(A593,'مواد اولیه '!A:B,2,0)</f>
        <v xml:space="preserve">نمک و ادویه و فلفل و دارچین </v>
      </c>
      <c r="C593" s="21" t="s">
        <v>44</v>
      </c>
      <c r="D593" s="21">
        <f>VLOOKUP(A593,'مواد اولیه '!A:M,13,0)</f>
        <v>7600</v>
      </c>
      <c r="E593" s="21">
        <f>D593</f>
        <v>7600</v>
      </c>
    </row>
    <row r="594" spans="1:5">
      <c r="A594" s="21">
        <v>73</v>
      </c>
      <c r="B594" s="21" t="str">
        <f>VLOOKUP(A594,'مواد اولیه '!A:B,2,0)</f>
        <v>چای مرغوب</v>
      </c>
      <c r="C594" s="21">
        <v>1</v>
      </c>
      <c r="D594" s="21">
        <f>VLOOKUP(A594,'مواد اولیه '!A:M,13,0)</f>
        <v>9000000</v>
      </c>
      <c r="E594" s="21">
        <f t="shared" si="31"/>
        <v>9000</v>
      </c>
    </row>
    <row r="595" spans="1:5">
      <c r="A595" s="21">
        <v>69</v>
      </c>
      <c r="B595" s="21" t="str">
        <f>VLOOKUP(A595,'مواد اولیه '!A:B,2,0)</f>
        <v>شکر دانه ریز</v>
      </c>
      <c r="C595" s="21">
        <v>15</v>
      </c>
      <c r="D595" s="21">
        <f>VLOOKUP(A595,'مواد اولیه '!A:M,13,0)</f>
        <v>600000</v>
      </c>
      <c r="E595" s="21">
        <f t="shared" si="31"/>
        <v>9000</v>
      </c>
    </row>
    <row r="596" spans="1:5">
      <c r="A596" s="21">
        <v>115</v>
      </c>
      <c r="B596" s="21" t="str">
        <f>VLOOKUP(A596,'مواد اولیه '!A:B,2,0)</f>
        <v>ظروف یکبارمصرف صبحانه (چاقو ،قاشق مرباخوری، لیوان ، بشقاب)</v>
      </c>
      <c r="C596" s="21">
        <v>1</v>
      </c>
      <c r="D596" s="21">
        <f>VLOOKUP(A596,'مواد اولیه '!A:M,13,0)</f>
        <v>35000</v>
      </c>
      <c r="E596" s="21">
        <f>D596</f>
        <v>35000</v>
      </c>
    </row>
    <row r="597" spans="1:5">
      <c r="A597" s="21">
        <v>9</v>
      </c>
      <c r="B597" s="21" t="str">
        <f>VLOOKUP(A597,'مواد اولیه '!A:B,2,0)</f>
        <v>نان  لواش (هر قرص)</v>
      </c>
      <c r="C597" s="21" t="s">
        <v>236</v>
      </c>
      <c r="D597" s="21">
        <f>VLOOKUP(A597,'مواد اولیه '!A:M,13,0)</f>
        <v>7000</v>
      </c>
      <c r="E597" s="21">
        <f>D597*1.5</f>
        <v>10500</v>
      </c>
    </row>
    <row r="598" spans="1:5">
      <c r="A598" s="22"/>
      <c r="B598" s="22" t="s">
        <v>5</v>
      </c>
      <c r="C598" s="22"/>
      <c r="D598" s="22"/>
      <c r="E598" s="22">
        <f>SUM(E588:E597)</f>
        <v>143190.39999999999</v>
      </c>
    </row>
    <row r="599" spans="1:5">
      <c r="A599" s="20"/>
      <c r="B599" s="20" t="s">
        <v>82</v>
      </c>
      <c r="C599" s="20"/>
      <c r="D599" s="20"/>
      <c r="E599" s="20"/>
    </row>
    <row r="600" spans="1:5">
      <c r="A600" s="21">
        <v>30</v>
      </c>
      <c r="B600" s="21" t="str">
        <f>VLOOKUP(A600,'مواد اولیه '!A:B,2,0)</f>
        <v xml:space="preserve">گوجه فرنگی تازه </v>
      </c>
      <c r="C600" s="21">
        <v>95</v>
      </c>
      <c r="D600" s="21">
        <f>VLOOKUP(A600,'مواد اولیه '!A:M,13,0)</f>
        <v>150000</v>
      </c>
      <c r="E600" s="21">
        <f>(C600*D600)/1000</f>
        <v>14250</v>
      </c>
    </row>
    <row r="601" spans="1:5">
      <c r="A601" s="21">
        <v>6</v>
      </c>
      <c r="B601" s="21" t="str">
        <f>VLOOKUP(A601,'مواد اولیه '!A:B,2,0)</f>
        <v>رب گوجه فرنگی معتبر(حلب 16 کیلوگرمی)</v>
      </c>
      <c r="C601" s="21">
        <v>10</v>
      </c>
      <c r="D601" s="21">
        <f>VLOOKUP(A601,'مواد اولیه '!A:M,13,0)</f>
        <v>1000000</v>
      </c>
      <c r="E601" s="21">
        <f t="shared" ref="E601:E626" si="32">(C601*D601)/1000</f>
        <v>10000</v>
      </c>
    </row>
    <row r="602" spans="1:5">
      <c r="A602" s="21">
        <v>46</v>
      </c>
      <c r="B602" s="21" t="str">
        <f>VLOOKUP(A602,'مواد اولیه '!A:B,2,0)</f>
        <v xml:space="preserve">تخم مرغ استاندارد </v>
      </c>
      <c r="C602" s="21">
        <v>113</v>
      </c>
      <c r="D602" s="21">
        <f>VLOOKUP(A602,'مواد اولیه '!A:M,13,0)</f>
        <v>650000</v>
      </c>
      <c r="E602" s="21">
        <f t="shared" si="32"/>
        <v>73450</v>
      </c>
    </row>
    <row r="603" spans="1:5">
      <c r="A603" s="21">
        <v>3</v>
      </c>
      <c r="B603" s="21" t="str">
        <f>VLOOKUP(A603,'مواد اولیه '!A:B,2,0)</f>
        <v xml:space="preserve">پیازخرد شده خالص </v>
      </c>
      <c r="C603" s="21">
        <v>5</v>
      </c>
      <c r="D603" s="21">
        <f>VLOOKUP(A603,'مواد اولیه '!A:M,13,0)</f>
        <v>225920</v>
      </c>
      <c r="E603" s="21">
        <f t="shared" si="32"/>
        <v>1129.5999999999999</v>
      </c>
    </row>
    <row r="604" spans="1:5">
      <c r="A604" s="21">
        <v>4</v>
      </c>
      <c r="B604" s="21" t="str">
        <f>VLOOKUP(A604,'مواد اولیه '!A:B,2,0)</f>
        <v>روغن مایع مخصوص سرخ کردنی معتبر حلب 16 لیتری</v>
      </c>
      <c r="C604" s="21">
        <v>20</v>
      </c>
      <c r="D604" s="21">
        <f>VLOOKUP(A604,'مواد اولیه '!A:M,13,0)</f>
        <v>1000000</v>
      </c>
      <c r="E604" s="21">
        <f t="shared" si="32"/>
        <v>20000</v>
      </c>
    </row>
    <row r="605" spans="1:5">
      <c r="A605" s="21">
        <v>108</v>
      </c>
      <c r="B605" s="21" t="str">
        <f>VLOOKUP(A605,'مواد اولیه '!A:B,2,0)</f>
        <v xml:space="preserve">نمک و ادویه و فلفل و دارچین </v>
      </c>
      <c r="C605" s="21" t="s">
        <v>3</v>
      </c>
      <c r="D605" s="21">
        <f>VLOOKUP(A605,'مواد اولیه '!A:M,13,0)</f>
        <v>7600</v>
      </c>
      <c r="E605" s="21">
        <f>D605</f>
        <v>7600</v>
      </c>
    </row>
    <row r="606" spans="1:5">
      <c r="A606" s="21">
        <v>9</v>
      </c>
      <c r="B606" s="21" t="str">
        <f>VLOOKUP(A606,'مواد اولیه '!A:B,2,0)</f>
        <v>نان  لواش (هر قرص)</v>
      </c>
      <c r="C606" s="21" t="s">
        <v>238</v>
      </c>
      <c r="D606" s="21">
        <f>VLOOKUP(A606,'مواد اولیه '!A:M,13,0)</f>
        <v>7000</v>
      </c>
      <c r="E606" s="21">
        <f>D606*1.5</f>
        <v>10500</v>
      </c>
    </row>
    <row r="607" spans="1:5">
      <c r="A607" s="21">
        <v>20</v>
      </c>
      <c r="B607" s="21" t="str">
        <f>VLOOKUP(A607,'مواد اولیه '!A:B,2,0)</f>
        <v>فلفل دلمه تازه خالص</v>
      </c>
      <c r="C607" s="21">
        <v>3</v>
      </c>
      <c r="D607" s="21">
        <f>VLOOKUP(A607,'مواد اولیه '!A:M,13,0)</f>
        <v>400000</v>
      </c>
      <c r="E607" s="21">
        <f t="shared" si="32"/>
        <v>1200</v>
      </c>
    </row>
    <row r="608" spans="1:5">
      <c r="A608" s="21">
        <v>73</v>
      </c>
      <c r="B608" s="21" t="str">
        <f>VLOOKUP(A608,'مواد اولیه '!A:B,2,0)</f>
        <v>چای مرغوب</v>
      </c>
      <c r="C608" s="21">
        <v>1</v>
      </c>
      <c r="D608" s="21">
        <f>VLOOKUP(A608,'مواد اولیه '!A:M,13,0)</f>
        <v>9000000</v>
      </c>
      <c r="E608" s="21">
        <f t="shared" si="32"/>
        <v>9000</v>
      </c>
    </row>
    <row r="609" spans="1:5">
      <c r="A609" s="21">
        <v>115</v>
      </c>
      <c r="B609" s="21" t="str">
        <f>VLOOKUP(A609,'مواد اولیه '!A:B,2,0)</f>
        <v>ظروف یکبارمصرف صبحانه (چاقو ،قاشق مرباخوری، لیوان ، بشقاب)</v>
      </c>
      <c r="C609" s="21">
        <v>1</v>
      </c>
      <c r="D609" s="21">
        <f>VLOOKUP(A609,'مواد اولیه '!A:M,13,0)</f>
        <v>35000</v>
      </c>
      <c r="E609" s="21">
        <f>D609</f>
        <v>35000</v>
      </c>
    </row>
    <row r="610" spans="1:5">
      <c r="A610" s="21">
        <v>69</v>
      </c>
      <c r="B610" s="21" t="str">
        <f>VLOOKUP(A610,'مواد اولیه '!A:B,2,0)</f>
        <v>شکر دانه ریز</v>
      </c>
      <c r="C610" s="21">
        <v>15</v>
      </c>
      <c r="D610" s="21">
        <f>VLOOKUP(A610,'مواد اولیه '!A:M,13,0)</f>
        <v>600000</v>
      </c>
      <c r="E610" s="21">
        <f t="shared" si="32"/>
        <v>9000</v>
      </c>
    </row>
    <row r="611" spans="1:5">
      <c r="A611" s="22"/>
      <c r="B611" s="22" t="s">
        <v>5</v>
      </c>
      <c r="C611" s="22"/>
      <c r="D611" s="22"/>
      <c r="E611" s="22">
        <f>SUM(E600:E610)</f>
        <v>191129.60000000001</v>
      </c>
    </row>
    <row r="612" spans="1:5">
      <c r="A612" s="30"/>
      <c r="B612" s="20" t="s">
        <v>210</v>
      </c>
      <c r="C612" s="30"/>
      <c r="D612" s="20"/>
      <c r="E612" s="20"/>
    </row>
    <row r="613" spans="1:5">
      <c r="A613" s="11">
        <v>115</v>
      </c>
      <c r="B613" s="21" t="str">
        <f>VLOOKUP(A613,'مواد اولیه '!A:B,2,0)</f>
        <v>ظروف یکبارمصرف صبحانه (چاقو ،قاشق مرباخوری، لیوان ، بشقاب)</v>
      </c>
      <c r="C613" s="11">
        <v>1</v>
      </c>
      <c r="D613" s="21">
        <f>VLOOKUP(A613,'مواد اولیه '!A:M,13,0)</f>
        <v>35000</v>
      </c>
      <c r="E613" s="21">
        <f>D613</f>
        <v>35000</v>
      </c>
    </row>
    <row r="614" spans="1:5">
      <c r="A614" s="11">
        <v>65</v>
      </c>
      <c r="B614" s="21" t="str">
        <f>VLOOKUP(A614,'مواد اولیه '!A:B,2,0)</f>
        <v xml:space="preserve">پنیر مرغوب فتا </v>
      </c>
      <c r="C614" s="11">
        <v>40</v>
      </c>
      <c r="D614" s="21">
        <f>VLOOKUP(A614,'مواد اولیه '!A:M,13,0)</f>
        <v>900000</v>
      </c>
      <c r="E614" s="21">
        <f t="shared" si="32"/>
        <v>36000</v>
      </c>
    </row>
    <row r="615" spans="1:5">
      <c r="A615" s="11">
        <v>23</v>
      </c>
      <c r="B615" s="21" t="str">
        <f>VLOOKUP(A615,'مواد اولیه '!A:B,2,0)</f>
        <v>سیب زمینی تازه خالص</v>
      </c>
      <c r="C615" s="11">
        <v>100</v>
      </c>
      <c r="D615" s="21">
        <f>VLOOKUP(A615,'مواد اولیه '!A:M,13,0)</f>
        <v>228600</v>
      </c>
      <c r="E615" s="21">
        <f t="shared" si="32"/>
        <v>22860</v>
      </c>
    </row>
    <row r="616" spans="1:5">
      <c r="A616" s="11">
        <v>9</v>
      </c>
      <c r="B616" s="21" t="str">
        <f>VLOOKUP(A616,'مواد اولیه '!A:B,2,0)</f>
        <v>نان  لواش (هر قرص)</v>
      </c>
      <c r="C616" s="11" t="s">
        <v>236</v>
      </c>
      <c r="D616" s="21">
        <f>VLOOKUP(A616,'مواد اولیه '!A:M,13,0)</f>
        <v>7000</v>
      </c>
      <c r="E616" s="21">
        <f>D616*1.5</f>
        <v>10500</v>
      </c>
    </row>
    <row r="617" spans="1:5">
      <c r="A617" s="11">
        <v>73</v>
      </c>
      <c r="B617" s="21" t="str">
        <f>VLOOKUP(A617,'مواد اولیه '!A:B,2,0)</f>
        <v>چای مرغوب</v>
      </c>
      <c r="C617" s="11">
        <v>1</v>
      </c>
      <c r="D617" s="21">
        <f>VLOOKUP(A617,'مواد اولیه '!A:M,13,0)</f>
        <v>9000000</v>
      </c>
      <c r="E617" s="21">
        <f t="shared" si="32"/>
        <v>9000</v>
      </c>
    </row>
    <row r="618" spans="1:5">
      <c r="A618" s="11">
        <v>69</v>
      </c>
      <c r="B618" s="21" t="str">
        <f>VLOOKUP(A618,'مواد اولیه '!A:B,2,0)</f>
        <v>شکر دانه ریز</v>
      </c>
      <c r="C618" s="11">
        <v>15</v>
      </c>
      <c r="D618" s="21">
        <f>VLOOKUP(A618,'مواد اولیه '!A:M,13,0)</f>
        <v>600000</v>
      </c>
      <c r="E618" s="21">
        <f t="shared" si="32"/>
        <v>9000</v>
      </c>
    </row>
    <row r="619" spans="1:5">
      <c r="A619" s="26"/>
      <c r="B619" s="22" t="s">
        <v>5</v>
      </c>
      <c r="C619" s="26"/>
      <c r="D619" s="22"/>
      <c r="E619" s="22">
        <f>SUM(E613:E618)</f>
        <v>122360</v>
      </c>
    </row>
    <row r="620" spans="1:5">
      <c r="A620" s="25"/>
      <c r="B620" s="20" t="s">
        <v>211</v>
      </c>
      <c r="C620" s="25"/>
      <c r="D620" s="20"/>
      <c r="E620" s="20"/>
    </row>
    <row r="621" spans="1:5">
      <c r="A621" s="11">
        <v>120</v>
      </c>
      <c r="B621" s="21" t="str">
        <f>VLOOKUP(A621,'مواد اولیه '!A:B,2,0)</f>
        <v xml:space="preserve">ارده و شربت </v>
      </c>
      <c r="C621" s="11" t="s">
        <v>176</v>
      </c>
      <c r="D621" s="21">
        <f>VLOOKUP(A621,'مواد اولیه '!A:M,13,0)</f>
        <v>150000</v>
      </c>
      <c r="E621" s="21">
        <f>D621</f>
        <v>150000</v>
      </c>
    </row>
    <row r="622" spans="1:5">
      <c r="A622" s="11">
        <v>115</v>
      </c>
      <c r="B622" s="21" t="str">
        <f>VLOOKUP(A622,'مواد اولیه '!A:B,2,0)</f>
        <v>ظروف یکبارمصرف صبحانه (چاقو ،قاشق مرباخوری، لیوان ، بشقاب)</v>
      </c>
      <c r="C622" s="11" t="s">
        <v>213</v>
      </c>
      <c r="D622" s="21">
        <f>VLOOKUP(A622,'مواد اولیه '!A:M,13,0)</f>
        <v>35000</v>
      </c>
      <c r="E622" s="21">
        <f>D622</f>
        <v>35000</v>
      </c>
    </row>
    <row r="623" spans="1:5">
      <c r="A623" s="11">
        <v>90</v>
      </c>
      <c r="B623" s="21" t="str">
        <f>VLOOKUP(A623,'مواد اولیه '!A:B,2,0)</f>
        <v xml:space="preserve">شیر تک نفره 200 سی سی پرچرب </v>
      </c>
      <c r="C623" s="11" t="s">
        <v>22</v>
      </c>
      <c r="D623" s="21">
        <f>VLOOKUP(A623,'مواد اولیه '!A:M,13,0)</f>
        <v>120000</v>
      </c>
      <c r="E623" s="21">
        <f>D623</f>
        <v>120000</v>
      </c>
    </row>
    <row r="624" spans="1:5">
      <c r="A624" s="11">
        <v>9</v>
      </c>
      <c r="B624" s="21" t="str">
        <f>VLOOKUP(A624,'مواد اولیه '!A:B,2,0)</f>
        <v>نان  لواش (هر قرص)</v>
      </c>
      <c r="C624" s="11" t="s">
        <v>236</v>
      </c>
      <c r="D624" s="21">
        <f>VLOOKUP(A624,'مواد اولیه '!A:M,13,0)</f>
        <v>7000</v>
      </c>
      <c r="E624" s="21">
        <f>D624*1.5</f>
        <v>10500</v>
      </c>
    </row>
    <row r="625" spans="1:5">
      <c r="A625" s="11">
        <v>73</v>
      </c>
      <c r="B625" s="21" t="str">
        <f>VLOOKUP(A625,'مواد اولیه '!A:B,2,0)</f>
        <v>چای مرغوب</v>
      </c>
      <c r="C625" s="11">
        <v>1</v>
      </c>
      <c r="D625" s="21">
        <f>VLOOKUP(A625,'مواد اولیه '!A:M,13,0)</f>
        <v>9000000</v>
      </c>
      <c r="E625" s="21">
        <f t="shared" si="32"/>
        <v>9000</v>
      </c>
    </row>
    <row r="626" spans="1:5">
      <c r="A626" s="11">
        <v>69</v>
      </c>
      <c r="B626" s="21" t="str">
        <f>VLOOKUP(A626,'مواد اولیه '!A:B,2,0)</f>
        <v>شکر دانه ریز</v>
      </c>
      <c r="C626" s="11">
        <v>15</v>
      </c>
      <c r="D626" s="21">
        <f>VLOOKUP(A626,'مواد اولیه '!A:M,13,0)</f>
        <v>600000</v>
      </c>
      <c r="E626" s="21">
        <f t="shared" si="32"/>
        <v>9000</v>
      </c>
    </row>
    <row r="627" spans="1:5">
      <c r="A627" s="26"/>
      <c r="B627" s="22" t="s">
        <v>5</v>
      </c>
      <c r="C627" s="26"/>
      <c r="D627" s="22"/>
      <c r="E627" s="22">
        <f>SUM(E621:E626)</f>
        <v>333500</v>
      </c>
    </row>
    <row r="628" spans="1:5">
      <c r="A628" s="17" t="s">
        <v>161</v>
      </c>
      <c r="B628" s="17" t="s">
        <v>51</v>
      </c>
      <c r="C628" s="17" t="s">
        <v>174</v>
      </c>
      <c r="D628" s="17" t="s">
        <v>84</v>
      </c>
      <c r="E628" s="17" t="s">
        <v>85</v>
      </c>
    </row>
    <row r="629" spans="1:5">
      <c r="A629" s="12">
        <v>56</v>
      </c>
      <c r="B629" s="12" t="str">
        <f>VLOOKUP(A629,'مواد اولیه '!A:B,2,0)</f>
        <v>رشته سوپی</v>
      </c>
      <c r="C629" s="12">
        <v>5</v>
      </c>
      <c r="D629" s="12">
        <f>VLOOKUP(A629,'مواد اولیه '!A:M,13,0)</f>
        <v>750000</v>
      </c>
      <c r="E629" s="12">
        <f>(C629*D629)/1000</f>
        <v>3750</v>
      </c>
    </row>
    <row r="630" spans="1:5">
      <c r="A630" s="12">
        <v>37</v>
      </c>
      <c r="B630" s="12" t="str">
        <f>VLOOKUP(A630,'مواد اولیه '!A:B,2,0)</f>
        <v>فیله مرغ تازه خالص</v>
      </c>
      <c r="C630" s="12">
        <v>20</v>
      </c>
      <c r="D630" s="12">
        <f>VLOOKUP(A630,'مواد اولیه '!A:M,13,0)</f>
        <v>2461000</v>
      </c>
      <c r="E630" s="12">
        <f t="shared" ref="E630:E693" si="33">(C630*D630)/1000</f>
        <v>49220</v>
      </c>
    </row>
    <row r="631" spans="1:5">
      <c r="A631" s="12">
        <v>28</v>
      </c>
      <c r="B631" s="12" t="str">
        <f>VLOOKUP(A631,'مواد اولیه '!A:B,2,0)</f>
        <v>عدس مرغوب</v>
      </c>
      <c r="C631" s="12">
        <v>2</v>
      </c>
      <c r="D631" s="12">
        <f>VLOOKUP(A631,'مواد اولیه '!A:M,13,0)</f>
        <v>1250000</v>
      </c>
      <c r="E631" s="12">
        <f t="shared" si="33"/>
        <v>2500</v>
      </c>
    </row>
    <row r="632" spans="1:5">
      <c r="A632" s="12">
        <v>22</v>
      </c>
      <c r="B632" s="12" t="str">
        <f>VLOOKUP(A632,'مواد اولیه '!A:B,2,0)</f>
        <v>هویج تازه خالص</v>
      </c>
      <c r="C632" s="12">
        <v>20</v>
      </c>
      <c r="D632" s="12">
        <f>VLOOKUP(A632,'مواد اولیه '!A:M,13,0)</f>
        <v>223060</v>
      </c>
      <c r="E632" s="12">
        <f t="shared" si="33"/>
        <v>4461.2</v>
      </c>
    </row>
    <row r="633" spans="1:5">
      <c r="A633" s="12">
        <v>7</v>
      </c>
      <c r="B633" s="12" t="str">
        <f>VLOOKUP(A633,'مواد اولیه '!A:B,2,0)</f>
        <v>آبلیمو معتبر</v>
      </c>
      <c r="C633" s="12">
        <v>7</v>
      </c>
      <c r="D633" s="12">
        <f>VLOOKUP(A633,'مواد اولیه '!A:M,13,0)</f>
        <v>500000</v>
      </c>
      <c r="E633" s="12">
        <f t="shared" si="33"/>
        <v>3500</v>
      </c>
    </row>
    <row r="634" spans="1:5">
      <c r="A634" s="12">
        <v>57</v>
      </c>
      <c r="B634" s="12" t="str">
        <f>VLOOKUP(A634,'مواد اولیه '!A:B,2,0)</f>
        <v>جعفری و سبزی سوپی</v>
      </c>
      <c r="C634" s="12">
        <v>5</v>
      </c>
      <c r="D634" s="12">
        <f>VLOOKUP(A634,'مواد اولیه '!A:M,13,0)</f>
        <v>550000</v>
      </c>
      <c r="E634" s="12">
        <f t="shared" si="33"/>
        <v>2750</v>
      </c>
    </row>
    <row r="635" spans="1:5">
      <c r="A635" s="12">
        <v>6</v>
      </c>
      <c r="B635" s="9" t="str">
        <f>VLOOKUP(A635,'مواد اولیه '!A:B,2,0)</f>
        <v>رب گوجه فرنگی معتبر(حلب 16 کیلوگرمی)</v>
      </c>
      <c r="C635" s="12">
        <v>5</v>
      </c>
      <c r="D635" s="12">
        <f>VLOOKUP(A635,'مواد اولیه '!A:M,13,0)</f>
        <v>1000000</v>
      </c>
      <c r="E635" s="12">
        <f t="shared" si="33"/>
        <v>5000</v>
      </c>
    </row>
    <row r="636" spans="1:5">
      <c r="A636" s="12">
        <v>108</v>
      </c>
      <c r="B636" s="12" t="str">
        <f>VLOOKUP(A636,'مواد اولیه '!A:B,2,0)</f>
        <v xml:space="preserve">نمک و ادویه و فلفل و دارچین </v>
      </c>
      <c r="C636" s="12" t="s">
        <v>3</v>
      </c>
      <c r="D636" s="12">
        <f>VLOOKUP(A636,'مواد اولیه '!A:M,13,0)</f>
        <v>7600</v>
      </c>
      <c r="E636" s="12">
        <f>D636</f>
        <v>7600</v>
      </c>
    </row>
    <row r="637" spans="1:5">
      <c r="A637" s="18"/>
      <c r="B637" s="18" t="s">
        <v>5</v>
      </c>
      <c r="C637" s="18"/>
      <c r="D637" s="18"/>
      <c r="E637" s="18">
        <f>SUM(E629:E636)</f>
        <v>78781.2</v>
      </c>
    </row>
    <row r="638" spans="1:5">
      <c r="A638" s="17"/>
      <c r="B638" s="17" t="s">
        <v>54</v>
      </c>
      <c r="C638" s="17"/>
      <c r="D638" s="17"/>
      <c r="E638" s="17"/>
    </row>
    <row r="639" spans="1:5">
      <c r="A639" s="12">
        <v>56</v>
      </c>
      <c r="B639" s="12" t="str">
        <f>VLOOKUP(A639,'مواد اولیه '!A:B,2,0)</f>
        <v>رشته سوپی</v>
      </c>
      <c r="C639" s="12">
        <v>5</v>
      </c>
      <c r="D639" s="12">
        <f>VLOOKUP(A639,'مواد اولیه '!A:M,13,0)</f>
        <v>750000</v>
      </c>
      <c r="E639" s="12">
        <f t="shared" si="33"/>
        <v>3750</v>
      </c>
    </row>
    <row r="640" spans="1:5">
      <c r="A640" s="12">
        <v>58</v>
      </c>
      <c r="B640" s="12" t="str">
        <f>VLOOKUP(A640,'مواد اولیه '!A:B,2,0)</f>
        <v>جو پوست کنده</v>
      </c>
      <c r="C640" s="12">
        <v>10</v>
      </c>
      <c r="D640" s="12">
        <f>VLOOKUP(A640,'مواد اولیه '!A:M,13,0)</f>
        <v>450000</v>
      </c>
      <c r="E640" s="12">
        <f t="shared" si="33"/>
        <v>4500</v>
      </c>
    </row>
    <row r="641" spans="1:5">
      <c r="A641" s="12">
        <v>28</v>
      </c>
      <c r="B641" s="12" t="str">
        <f>VLOOKUP(A641,'مواد اولیه '!A:B,2,0)</f>
        <v>عدس مرغوب</v>
      </c>
      <c r="C641" s="12">
        <v>2</v>
      </c>
      <c r="D641" s="12">
        <f>VLOOKUP(A641,'مواد اولیه '!A:M,13,0)</f>
        <v>1250000</v>
      </c>
      <c r="E641" s="12">
        <f t="shared" si="33"/>
        <v>2500</v>
      </c>
    </row>
    <row r="642" spans="1:5">
      <c r="A642" s="12">
        <v>7</v>
      </c>
      <c r="B642" s="12" t="str">
        <f>VLOOKUP(A642,'مواد اولیه '!A:B,2,0)</f>
        <v>آبلیمو معتبر</v>
      </c>
      <c r="C642" s="12">
        <v>7</v>
      </c>
      <c r="D642" s="12">
        <f>VLOOKUP(A642,'مواد اولیه '!A:M,13,0)</f>
        <v>500000</v>
      </c>
      <c r="E642" s="12">
        <f t="shared" si="33"/>
        <v>3500</v>
      </c>
    </row>
    <row r="643" spans="1:5">
      <c r="A643" s="12">
        <v>57</v>
      </c>
      <c r="B643" s="12" t="str">
        <f>VLOOKUP(A643,'مواد اولیه '!A:B,2,0)</f>
        <v>جعفری و سبزی سوپی</v>
      </c>
      <c r="C643" s="12">
        <v>15</v>
      </c>
      <c r="D643" s="12">
        <f>VLOOKUP(A643,'مواد اولیه '!A:M,13,0)</f>
        <v>550000</v>
      </c>
      <c r="E643" s="12">
        <f t="shared" si="33"/>
        <v>8250</v>
      </c>
    </row>
    <row r="644" spans="1:5">
      <c r="A644" s="12">
        <v>37</v>
      </c>
      <c r="B644" s="12" t="str">
        <f>VLOOKUP(A644,'مواد اولیه '!A:B,2,0)</f>
        <v>فیله مرغ تازه خالص</v>
      </c>
      <c r="C644" s="12">
        <v>20</v>
      </c>
      <c r="D644" s="12">
        <f>VLOOKUP(A644,'مواد اولیه '!A:M,13,0)</f>
        <v>2461000</v>
      </c>
      <c r="E644" s="12">
        <f t="shared" si="33"/>
        <v>49220</v>
      </c>
    </row>
    <row r="645" spans="1:5">
      <c r="A645" s="12">
        <v>22</v>
      </c>
      <c r="B645" s="12" t="str">
        <f>VLOOKUP(A645,'مواد اولیه '!A:B,2,0)</f>
        <v>هویج تازه خالص</v>
      </c>
      <c r="C645" s="12">
        <v>20</v>
      </c>
      <c r="D645" s="12">
        <f>VLOOKUP(A645,'مواد اولیه '!A:M,13,0)</f>
        <v>223060</v>
      </c>
      <c r="E645" s="12">
        <f t="shared" si="33"/>
        <v>4461.2</v>
      </c>
    </row>
    <row r="646" spans="1:5">
      <c r="A646" s="12">
        <v>108</v>
      </c>
      <c r="B646" s="12" t="str">
        <f>VLOOKUP(A646,'مواد اولیه '!A:B,2,0)</f>
        <v xml:space="preserve">نمک و ادویه و فلفل و دارچین </v>
      </c>
      <c r="C646" s="12" t="s">
        <v>3</v>
      </c>
      <c r="D646" s="12">
        <f>VLOOKUP(A646,'مواد اولیه '!A:M,13,0)</f>
        <v>7600</v>
      </c>
      <c r="E646" s="12">
        <f>D646</f>
        <v>7600</v>
      </c>
    </row>
    <row r="647" spans="1:5">
      <c r="A647" s="18"/>
      <c r="B647" s="18" t="s">
        <v>5</v>
      </c>
      <c r="C647" s="18"/>
      <c r="D647" s="18"/>
      <c r="E647" s="18">
        <f>SUM(E639:E646)</f>
        <v>83781.2</v>
      </c>
    </row>
    <row r="648" spans="1:5">
      <c r="A648" s="17"/>
      <c r="B648" s="17" t="s">
        <v>56</v>
      </c>
      <c r="C648" s="17"/>
      <c r="D648" s="17"/>
      <c r="E648" s="17"/>
    </row>
    <row r="649" spans="1:5">
      <c r="A649" s="12">
        <v>59</v>
      </c>
      <c r="B649" s="12" t="str">
        <f>VLOOKUP(A649,'مواد اولیه '!A:B,2,0)</f>
        <v>رشته آشی</v>
      </c>
      <c r="C649" s="12">
        <v>20</v>
      </c>
      <c r="D649" s="12">
        <f>VLOOKUP(A649,'مواد اولیه '!A:M,13,0)</f>
        <v>430000</v>
      </c>
      <c r="E649" s="12">
        <f t="shared" si="33"/>
        <v>8600</v>
      </c>
    </row>
    <row r="650" spans="1:5">
      <c r="A650" s="12">
        <v>60</v>
      </c>
      <c r="B650" s="12" t="str">
        <f>VLOOKUP(A650,'مواد اولیه '!A:B,2,0)</f>
        <v>نخود مرغوب</v>
      </c>
      <c r="C650" s="12">
        <v>10</v>
      </c>
      <c r="D650" s="12">
        <f>VLOOKUP(A650,'مواد اولیه '!A:M,13,0)</f>
        <v>1500000</v>
      </c>
      <c r="E650" s="12">
        <f t="shared" si="33"/>
        <v>15000</v>
      </c>
    </row>
    <row r="651" spans="1:5">
      <c r="A651" s="12">
        <v>61</v>
      </c>
      <c r="B651" s="12" t="str">
        <f>VLOOKUP(A651,'مواد اولیه '!A:B,2,0)</f>
        <v>لوبیا قرمز آشی</v>
      </c>
      <c r="C651" s="12">
        <v>10</v>
      </c>
      <c r="D651" s="12">
        <f>VLOOKUP(A651,'مواد اولیه '!A:M,13,0)</f>
        <v>2200000</v>
      </c>
      <c r="E651" s="12">
        <f t="shared" si="33"/>
        <v>22000</v>
      </c>
    </row>
    <row r="652" spans="1:5">
      <c r="A652" s="12">
        <v>62</v>
      </c>
      <c r="B652" s="12" t="str">
        <f>VLOOKUP(A652,'مواد اولیه '!A:B,2,0)</f>
        <v>سبزی مخصوص آش آماده مصرف</v>
      </c>
      <c r="C652" s="12">
        <v>40</v>
      </c>
      <c r="D652" s="12">
        <f>VLOOKUP(A652,'مواد اولیه '!A:M,13,0)</f>
        <v>550000</v>
      </c>
      <c r="E652" s="12">
        <f t="shared" si="33"/>
        <v>22000</v>
      </c>
    </row>
    <row r="653" spans="1:5">
      <c r="A653" s="12">
        <v>28</v>
      </c>
      <c r="B653" s="12" t="str">
        <f>VLOOKUP(A653,'مواد اولیه '!A:B,2,0)</f>
        <v>عدس مرغوب</v>
      </c>
      <c r="C653" s="12">
        <v>10</v>
      </c>
      <c r="D653" s="12">
        <f>VLOOKUP(A653,'مواد اولیه '!A:M,13,0)</f>
        <v>1250000</v>
      </c>
      <c r="E653" s="12">
        <f t="shared" si="33"/>
        <v>12500</v>
      </c>
    </row>
    <row r="654" spans="1:5">
      <c r="A654" s="12">
        <v>50</v>
      </c>
      <c r="B654" s="12" t="str">
        <f>VLOOKUP(A654,'مواد اولیه '!A:B,2,0)</f>
        <v>نعنا خشک</v>
      </c>
      <c r="C654" s="12">
        <v>1</v>
      </c>
      <c r="D654" s="12">
        <f>VLOOKUP(A654,'مواد اولیه '!A:M,13,0)</f>
        <v>5000000</v>
      </c>
      <c r="E654" s="12">
        <f t="shared" si="33"/>
        <v>5000</v>
      </c>
    </row>
    <row r="655" spans="1:5">
      <c r="A655" s="12">
        <v>32</v>
      </c>
      <c r="B655" s="12" t="str">
        <f>VLOOKUP(A655,'مواد اولیه '!A:B,2,0)</f>
        <v>روغن مایع سویا</v>
      </c>
      <c r="C655" s="12">
        <v>10</v>
      </c>
      <c r="D655" s="12">
        <f>VLOOKUP(A655,'مواد اولیه '!A:M,13,0)</f>
        <v>1000000</v>
      </c>
      <c r="E655" s="12">
        <f t="shared" si="33"/>
        <v>10000</v>
      </c>
    </row>
    <row r="656" spans="1:5">
      <c r="A656" s="12">
        <v>51</v>
      </c>
      <c r="B656" s="12" t="str">
        <f>VLOOKUP(A656,'مواد اولیه '!A:B,2,0)</f>
        <v xml:space="preserve">کشک پاستوریزه سمیه </v>
      </c>
      <c r="C656" s="12">
        <v>20</v>
      </c>
      <c r="D656" s="12">
        <f>VLOOKUP(A656,'مواد اولیه '!A:M,13,0)</f>
        <v>1300000</v>
      </c>
      <c r="E656" s="12">
        <f t="shared" si="33"/>
        <v>26000</v>
      </c>
    </row>
    <row r="657" spans="1:5">
      <c r="A657" s="12">
        <v>108</v>
      </c>
      <c r="B657" s="12" t="str">
        <f>VLOOKUP(A657,'مواد اولیه '!A:B,2,0)</f>
        <v xml:space="preserve">نمک و ادویه و فلفل و دارچین </v>
      </c>
      <c r="C657" s="12" t="s">
        <v>3</v>
      </c>
      <c r="D657" s="12">
        <f>VLOOKUP(A657,'مواد اولیه '!A:M,13,0)</f>
        <v>7600</v>
      </c>
      <c r="E657" s="12">
        <f>D657</f>
        <v>7600</v>
      </c>
    </row>
    <row r="658" spans="1:5">
      <c r="A658" s="12">
        <v>17</v>
      </c>
      <c r="B658" s="12" t="str">
        <f>VLOOKUP(A658,'مواد اولیه '!A:B,2,0)</f>
        <v xml:space="preserve">سرکه سفید </v>
      </c>
      <c r="C658" s="12">
        <v>5</v>
      </c>
      <c r="D658" s="12">
        <f>VLOOKUP(A658,'مواد اولیه '!A:M,13,0)</f>
        <v>200000</v>
      </c>
      <c r="E658" s="12">
        <f t="shared" si="33"/>
        <v>1000</v>
      </c>
    </row>
    <row r="659" spans="1:5">
      <c r="A659" s="12">
        <v>3</v>
      </c>
      <c r="B659" s="12" t="str">
        <f>VLOOKUP(A659,'مواد اولیه '!A:B,2,0)</f>
        <v xml:space="preserve">پیازخرد شده خالص </v>
      </c>
      <c r="C659" s="12">
        <v>30</v>
      </c>
      <c r="D659" s="12">
        <f>VLOOKUP(A659,'مواد اولیه '!A:M,13,0)</f>
        <v>225920</v>
      </c>
      <c r="E659" s="12">
        <f t="shared" si="33"/>
        <v>6777.6</v>
      </c>
    </row>
    <row r="660" spans="1:5">
      <c r="A660" s="18"/>
      <c r="B660" s="18" t="s">
        <v>5</v>
      </c>
      <c r="C660" s="18"/>
      <c r="D660" s="18"/>
      <c r="E660" s="18">
        <f>SUM(E649:E659)</f>
        <v>136477.6</v>
      </c>
    </row>
    <row r="661" spans="1:5">
      <c r="A661" s="17"/>
      <c r="B661" s="17" t="s">
        <v>214</v>
      </c>
      <c r="C661" s="17"/>
      <c r="D661" s="17"/>
      <c r="E661" s="17"/>
    </row>
    <row r="662" spans="1:5">
      <c r="A662" s="12">
        <v>3</v>
      </c>
      <c r="B662" s="12" t="str">
        <f>VLOOKUP(A662,'مواد اولیه '!A:B,2,0)</f>
        <v xml:space="preserve">پیازخرد شده خالص </v>
      </c>
      <c r="C662" s="12">
        <v>40</v>
      </c>
      <c r="D662" s="12">
        <f>VLOOKUP(A662,'مواد اولیه '!A:M,13,0)</f>
        <v>225920</v>
      </c>
      <c r="E662" s="12">
        <f t="shared" si="33"/>
        <v>9036.7999999999993</v>
      </c>
    </row>
    <row r="663" spans="1:5">
      <c r="A663" s="12">
        <v>66</v>
      </c>
      <c r="B663" s="12" t="str">
        <f>VLOOKUP(A663,'مواد اولیه '!A:B,2,0)</f>
        <v>خیار مرغوب و بدون پوست</v>
      </c>
      <c r="C663" s="12">
        <v>60</v>
      </c>
      <c r="D663" s="12">
        <f>VLOOKUP(A663,'مواد اولیه '!A:M,13,0)</f>
        <v>216080</v>
      </c>
      <c r="E663" s="12">
        <f t="shared" si="33"/>
        <v>12964.8</v>
      </c>
    </row>
    <row r="664" spans="1:5">
      <c r="A664" s="12">
        <v>30</v>
      </c>
      <c r="B664" s="12" t="str">
        <f>VLOOKUP(A664,'مواد اولیه '!A:B,2,0)</f>
        <v xml:space="preserve">گوجه فرنگی تازه </v>
      </c>
      <c r="C664" s="12">
        <v>30</v>
      </c>
      <c r="D664" s="12">
        <f>VLOOKUP(A664,'مواد اولیه '!A:M,13,0)</f>
        <v>150000</v>
      </c>
      <c r="E664" s="12">
        <f t="shared" si="33"/>
        <v>4500</v>
      </c>
    </row>
    <row r="665" spans="1:5">
      <c r="A665" s="12">
        <v>50</v>
      </c>
      <c r="B665" s="12" t="str">
        <f>VLOOKUP(A665,'مواد اولیه '!A:B,2,0)</f>
        <v>نعنا خشک</v>
      </c>
      <c r="C665" s="12">
        <v>1</v>
      </c>
      <c r="D665" s="12">
        <f>VLOOKUP(A665,'مواد اولیه '!A:M,13,0)</f>
        <v>5000000</v>
      </c>
      <c r="E665" s="12">
        <f t="shared" si="33"/>
        <v>5000</v>
      </c>
    </row>
    <row r="666" spans="1:5">
      <c r="A666" s="12">
        <v>40</v>
      </c>
      <c r="B666" s="12" t="str">
        <f>VLOOKUP(A666,'مواد اولیه '!A:B,2,0)</f>
        <v xml:space="preserve">آبغوره درجه یک </v>
      </c>
      <c r="C666" s="12">
        <v>25</v>
      </c>
      <c r="D666" s="12">
        <f>VLOOKUP(A666,'مواد اولیه '!A:M,13,0)</f>
        <v>500000</v>
      </c>
      <c r="E666" s="12">
        <f t="shared" si="33"/>
        <v>12500</v>
      </c>
    </row>
    <row r="667" spans="1:5">
      <c r="A667" s="18"/>
      <c r="B667" s="18" t="s">
        <v>5</v>
      </c>
      <c r="C667" s="18"/>
      <c r="D667" s="18"/>
      <c r="E667" s="18">
        <f>SUM(E662:E666)</f>
        <v>44001.599999999999</v>
      </c>
    </row>
    <row r="668" spans="1:5">
      <c r="A668" s="17"/>
      <c r="B668" s="17" t="s">
        <v>58</v>
      </c>
      <c r="C668" s="17"/>
      <c r="D668" s="17"/>
      <c r="E668" s="17"/>
    </row>
    <row r="669" spans="1:5">
      <c r="A669" s="12">
        <v>34</v>
      </c>
      <c r="B669" s="12" t="str">
        <f>VLOOKUP(A669,'مواد اولیه '!A:B,2,0)</f>
        <v>کاهوی مرغوب خالص</v>
      </c>
      <c r="C669" s="12">
        <v>70</v>
      </c>
      <c r="D669" s="12">
        <f>VLOOKUP(A669,'مواد اولیه '!A:M,13,0)</f>
        <v>400000</v>
      </c>
      <c r="E669" s="12">
        <f t="shared" si="33"/>
        <v>28000</v>
      </c>
    </row>
    <row r="670" spans="1:5">
      <c r="A670" s="12">
        <v>63</v>
      </c>
      <c r="B670" s="12" t="str">
        <f>VLOOKUP(A670,'مواد اولیه '!A:B,2,0)</f>
        <v>کلم برگ سالادی خالص</v>
      </c>
      <c r="C670" s="12">
        <v>30</v>
      </c>
      <c r="D670" s="12">
        <f>VLOOKUP(A670,'مواد اولیه '!A:M,13,0)</f>
        <v>173490</v>
      </c>
      <c r="E670" s="12">
        <f t="shared" si="33"/>
        <v>5204.7</v>
      </c>
    </row>
    <row r="671" spans="1:5">
      <c r="A671" s="12">
        <v>22</v>
      </c>
      <c r="B671" s="12" t="str">
        <f>VLOOKUP(A671,'مواد اولیه '!A:B,2,0)</f>
        <v>هویج تازه خالص</v>
      </c>
      <c r="C671" s="12">
        <v>30</v>
      </c>
      <c r="D671" s="12">
        <f>VLOOKUP(A671,'مواد اولیه '!A:M,13,0)</f>
        <v>223060</v>
      </c>
      <c r="E671" s="12">
        <f t="shared" si="33"/>
        <v>6691.8</v>
      </c>
    </row>
    <row r="672" spans="1:5">
      <c r="A672" s="12">
        <v>52</v>
      </c>
      <c r="B672" s="12" t="str">
        <f>VLOOKUP(A672,'مواد اولیه '!A:B,2,0)</f>
        <v>سس مایونز تک نفره هر عدد</v>
      </c>
      <c r="C672" s="12">
        <v>1</v>
      </c>
      <c r="D672" s="12">
        <f>VLOOKUP(A672,'مواد اولیه '!A:M,13,0)</f>
        <v>10000</v>
      </c>
      <c r="E672" s="12">
        <f>D672</f>
        <v>10000</v>
      </c>
    </row>
    <row r="673" spans="1:5">
      <c r="A673" s="18"/>
      <c r="B673" s="18" t="s">
        <v>5</v>
      </c>
      <c r="C673" s="18"/>
      <c r="D673" s="18"/>
      <c r="E673" s="18">
        <f>SUM(E669:E672)</f>
        <v>49896.5</v>
      </c>
    </row>
    <row r="674" spans="1:5">
      <c r="A674" s="17"/>
      <c r="B674" s="17" t="s">
        <v>59</v>
      </c>
      <c r="C674" s="17"/>
      <c r="D674" s="17"/>
      <c r="E674" s="17"/>
    </row>
    <row r="675" spans="1:5">
      <c r="A675" s="12">
        <v>64</v>
      </c>
      <c r="B675" s="12" t="str">
        <f>VLOOKUP(A675,'مواد اولیه '!A:B,2,0)</f>
        <v xml:space="preserve">ذرت آماده مصرف درجه یک </v>
      </c>
      <c r="C675" s="12">
        <v>30</v>
      </c>
      <c r="D675" s="12">
        <f>VLOOKUP(A675,'مواد اولیه '!A:M,13,0)</f>
        <v>1500000</v>
      </c>
      <c r="E675" s="12">
        <f t="shared" si="33"/>
        <v>45000</v>
      </c>
    </row>
    <row r="676" spans="1:5">
      <c r="A676" s="12">
        <v>63</v>
      </c>
      <c r="B676" s="12" t="str">
        <f>VLOOKUP(A676,'مواد اولیه '!A:B,2,0)</f>
        <v>کلم برگ سالادی خالص</v>
      </c>
      <c r="C676" s="12">
        <v>100</v>
      </c>
      <c r="D676" s="12">
        <f>VLOOKUP(A676,'مواد اولیه '!A:M,13,0)</f>
        <v>173490</v>
      </c>
      <c r="E676" s="12">
        <f t="shared" si="33"/>
        <v>17349</v>
      </c>
    </row>
    <row r="677" spans="1:5">
      <c r="A677" s="12">
        <v>22</v>
      </c>
      <c r="B677" s="12" t="str">
        <f>VLOOKUP(A677,'مواد اولیه '!A:B,2,0)</f>
        <v>هویج تازه خالص</v>
      </c>
      <c r="C677" s="12">
        <v>30</v>
      </c>
      <c r="D677" s="12">
        <f>VLOOKUP(A677,'مواد اولیه '!A:M,13,0)</f>
        <v>223060</v>
      </c>
      <c r="E677" s="12">
        <f t="shared" si="33"/>
        <v>6691.8</v>
      </c>
    </row>
    <row r="678" spans="1:5">
      <c r="A678" s="12">
        <v>7</v>
      </c>
      <c r="B678" s="12" t="str">
        <f>VLOOKUP(A678,'مواد اولیه '!A:B,2,0)</f>
        <v>آبلیمو معتبر</v>
      </c>
      <c r="C678" s="12">
        <v>2</v>
      </c>
      <c r="D678" s="12">
        <f>VLOOKUP(A678,'مواد اولیه '!A:M,13,0)</f>
        <v>500000</v>
      </c>
      <c r="E678" s="12">
        <f t="shared" si="33"/>
        <v>1000</v>
      </c>
    </row>
    <row r="679" spans="1:5">
      <c r="A679" s="12">
        <v>47</v>
      </c>
      <c r="B679" s="12" t="str">
        <f>VLOOKUP(A679,'مواد اولیه '!A:B,2,0)</f>
        <v xml:space="preserve">سس مایونزمهرام یا آرام </v>
      </c>
      <c r="C679" s="12">
        <v>20</v>
      </c>
      <c r="D679" s="12">
        <f>VLOOKUP(A679,'مواد اولیه '!A:M,13,0)</f>
        <v>800000</v>
      </c>
      <c r="E679" s="12">
        <f t="shared" si="33"/>
        <v>16000</v>
      </c>
    </row>
    <row r="680" spans="1:5">
      <c r="A680" s="12">
        <v>74</v>
      </c>
      <c r="B680" s="12" t="str">
        <f>VLOOKUP(A680,'مواد اولیه '!A:B,2,0)</f>
        <v>ماست پرچرب مرغوب دبه بزرگ</v>
      </c>
      <c r="C680" s="12">
        <v>20</v>
      </c>
      <c r="D680" s="12">
        <f>VLOOKUP(A680,'مواد اولیه '!A:M,13,0)</f>
        <v>460000</v>
      </c>
      <c r="E680" s="12">
        <f t="shared" si="33"/>
        <v>9200</v>
      </c>
    </row>
    <row r="681" spans="1:5">
      <c r="A681" s="12">
        <v>108</v>
      </c>
      <c r="B681" s="12" t="str">
        <f>VLOOKUP(A681,'مواد اولیه '!A:B,2,0)</f>
        <v xml:space="preserve">نمک و ادویه و فلفل و دارچین </v>
      </c>
      <c r="C681" s="12" t="s">
        <v>30</v>
      </c>
      <c r="D681" s="12">
        <f>VLOOKUP(A681,'مواد اولیه '!A:M,13,0)</f>
        <v>7600</v>
      </c>
      <c r="E681" s="12">
        <f>D681</f>
        <v>7600</v>
      </c>
    </row>
    <row r="682" spans="1:5">
      <c r="A682" s="18"/>
      <c r="B682" s="18" t="s">
        <v>5</v>
      </c>
      <c r="C682" s="18"/>
      <c r="D682" s="18"/>
      <c r="E682" s="18">
        <f>SUM(E675:E681)</f>
        <v>102840.8</v>
      </c>
    </row>
    <row r="683" spans="1:5">
      <c r="A683" s="17"/>
      <c r="B683" s="17" t="s">
        <v>64</v>
      </c>
      <c r="C683" s="17"/>
      <c r="D683" s="17"/>
      <c r="E683" s="17"/>
    </row>
    <row r="684" spans="1:5">
      <c r="A684" s="12">
        <v>74</v>
      </c>
      <c r="B684" s="12" t="str">
        <f>VLOOKUP(A684,'مواد اولیه '!A:B,2,0)</f>
        <v>ماست پرچرب مرغوب دبه بزرگ</v>
      </c>
      <c r="C684" s="12">
        <v>140</v>
      </c>
      <c r="D684" s="12">
        <f>VLOOKUP(A684,'مواد اولیه '!A:M,13,0)</f>
        <v>460000</v>
      </c>
      <c r="E684" s="12">
        <f t="shared" si="33"/>
        <v>64400</v>
      </c>
    </row>
    <row r="685" spans="1:5">
      <c r="A685" s="12">
        <v>66</v>
      </c>
      <c r="B685" s="12" t="str">
        <f>VLOOKUP(A685,'مواد اولیه '!A:B,2,0)</f>
        <v>خیار مرغوب و بدون پوست</v>
      </c>
      <c r="C685" s="12">
        <v>50</v>
      </c>
      <c r="D685" s="12">
        <f>VLOOKUP(A685,'مواد اولیه '!A:M,13,0)</f>
        <v>216080</v>
      </c>
      <c r="E685" s="12">
        <f t="shared" si="33"/>
        <v>10804</v>
      </c>
    </row>
    <row r="686" spans="1:5">
      <c r="A686" s="12">
        <v>108</v>
      </c>
      <c r="B686" s="12" t="str">
        <f>VLOOKUP(A686,'مواد اولیه '!A:B,2,0)</f>
        <v xml:space="preserve">نمک و ادویه و فلفل و دارچین </v>
      </c>
      <c r="C686" s="12" t="s">
        <v>30</v>
      </c>
      <c r="D686" s="12">
        <f>VLOOKUP(A686,'مواد اولیه '!A:M,13,0)</f>
        <v>7600</v>
      </c>
      <c r="E686" s="12">
        <f>D686</f>
        <v>7600</v>
      </c>
    </row>
    <row r="687" spans="1:5">
      <c r="A687" s="12">
        <v>50</v>
      </c>
      <c r="B687" s="12" t="str">
        <f>VLOOKUP(A687,'مواد اولیه '!A:B,2,0)</f>
        <v>نعنا خشک</v>
      </c>
      <c r="C687" s="12">
        <v>1</v>
      </c>
      <c r="D687" s="12">
        <f>VLOOKUP(A687,'مواد اولیه '!A:M,13,0)</f>
        <v>5000000</v>
      </c>
      <c r="E687" s="12">
        <f t="shared" si="33"/>
        <v>5000</v>
      </c>
    </row>
    <row r="688" spans="1:5">
      <c r="A688" s="18"/>
      <c r="B688" s="18" t="s">
        <v>5</v>
      </c>
      <c r="C688" s="18"/>
      <c r="D688" s="18"/>
      <c r="E688" s="18">
        <f>SUM(E684:E687)</f>
        <v>87804</v>
      </c>
    </row>
    <row r="689" spans="1:5">
      <c r="A689" s="17"/>
      <c r="B689" s="17" t="s">
        <v>78</v>
      </c>
      <c r="C689" s="17"/>
      <c r="D689" s="17"/>
      <c r="E689" s="17"/>
    </row>
    <row r="690" spans="1:5">
      <c r="A690" s="12">
        <v>80</v>
      </c>
      <c r="B690" s="12" t="str">
        <f>VLOOKUP(A690,'مواد اولیه '!A:B,2,0)</f>
        <v>برنج ایرانی نیم دانه</v>
      </c>
      <c r="C690" s="12">
        <v>20</v>
      </c>
      <c r="D690" s="12">
        <f>VLOOKUP(A690,'مواد اولیه '!A:M,13,0)</f>
        <v>1500000</v>
      </c>
      <c r="E690" s="12">
        <f t="shared" si="33"/>
        <v>30000</v>
      </c>
    </row>
    <row r="691" spans="1:5">
      <c r="A691" s="12">
        <v>69</v>
      </c>
      <c r="B691" s="12" t="str">
        <f>VLOOKUP(A691,'مواد اولیه '!A:B,2,0)</f>
        <v>شکر دانه ریز</v>
      </c>
      <c r="C691" s="12">
        <v>40</v>
      </c>
      <c r="D691" s="12">
        <f>VLOOKUP(A691,'مواد اولیه '!A:M,13,0)</f>
        <v>600000</v>
      </c>
      <c r="E691" s="12">
        <f t="shared" si="33"/>
        <v>24000</v>
      </c>
    </row>
    <row r="692" spans="1:5">
      <c r="A692" s="12">
        <v>25</v>
      </c>
      <c r="B692" s="12" t="str">
        <f>VLOOKUP(A692,'مواد اولیه '!A:B,2,0)</f>
        <v>زعفران بهرامن یا اسفدان یا عباس زاده ( هرمثقال)</v>
      </c>
      <c r="C692" s="12" t="s">
        <v>79</v>
      </c>
      <c r="D692" s="12">
        <f>VLOOKUP(A692,'مواد اولیه '!A:M,13,0)</f>
        <v>6000000</v>
      </c>
      <c r="E692" s="12">
        <v>7000</v>
      </c>
    </row>
    <row r="693" spans="1:5">
      <c r="A693" s="12">
        <v>78</v>
      </c>
      <c r="B693" s="12" t="str">
        <f>VLOOKUP(A693,'مواد اولیه '!A:B,2,0)</f>
        <v>عرق هل</v>
      </c>
      <c r="C693" s="12">
        <v>1</v>
      </c>
      <c r="D693" s="12">
        <f>VLOOKUP(A693,'مواد اولیه '!A:M,13,0)</f>
        <v>1500000</v>
      </c>
      <c r="E693" s="12">
        <f t="shared" si="33"/>
        <v>1500</v>
      </c>
    </row>
    <row r="694" spans="1:5">
      <c r="A694" s="12">
        <v>77</v>
      </c>
      <c r="B694" s="12" t="str">
        <f>VLOOKUP(A694,'مواد اولیه '!A:B,2,0)</f>
        <v>گلاب</v>
      </c>
      <c r="C694" s="12">
        <v>1</v>
      </c>
      <c r="D694" s="12">
        <f>VLOOKUP(A694,'مواد اولیه '!A:M,13,0)</f>
        <v>1500000</v>
      </c>
      <c r="E694" s="12">
        <f t="shared" ref="E694:E696" si="34">(C694*D694)/1000</f>
        <v>1500</v>
      </c>
    </row>
    <row r="695" spans="1:5">
      <c r="A695" s="12">
        <v>81</v>
      </c>
      <c r="B695" s="12" t="str">
        <f>VLOOKUP(A695,'مواد اولیه '!A:B,2,0)</f>
        <v>خلال بادام زمینی</v>
      </c>
      <c r="C695" s="12">
        <v>3</v>
      </c>
      <c r="D695" s="12">
        <f>VLOOKUP(A695,'مواد اولیه '!A:M,13,0)</f>
        <v>4000000</v>
      </c>
      <c r="E695" s="12">
        <f t="shared" si="34"/>
        <v>12000</v>
      </c>
    </row>
    <row r="696" spans="1:5">
      <c r="A696" s="12">
        <v>32</v>
      </c>
      <c r="B696" s="12" t="str">
        <f>VLOOKUP(A696,'مواد اولیه '!A:B,2,0)</f>
        <v>روغن مایع سویا</v>
      </c>
      <c r="C696" s="12">
        <v>15</v>
      </c>
      <c r="D696" s="12">
        <f>VLOOKUP(A696,'مواد اولیه '!A:M,13,0)</f>
        <v>1000000</v>
      </c>
      <c r="E696" s="12">
        <f t="shared" si="34"/>
        <v>15000</v>
      </c>
    </row>
    <row r="697" spans="1:5">
      <c r="A697" s="12">
        <v>116</v>
      </c>
      <c r="B697" s="12" t="str">
        <f>VLOOKUP(A697,'مواد اولیه '!A:B,2,0)</f>
        <v xml:space="preserve">ظرف درب دار مخصوص شله زرد </v>
      </c>
      <c r="C697" s="12" t="s">
        <v>22</v>
      </c>
      <c r="D697" s="12">
        <f>VLOOKUP(A697,'مواد اولیه '!A:M,13,0)</f>
        <v>18000</v>
      </c>
      <c r="E697" s="12">
        <f>D697</f>
        <v>18000</v>
      </c>
    </row>
    <row r="698" spans="1:5">
      <c r="A698" s="18"/>
      <c r="B698" s="18" t="s">
        <v>5</v>
      </c>
      <c r="C698" s="18"/>
      <c r="D698" s="18"/>
      <c r="E698" s="18">
        <f>SUM(E690:E697)</f>
        <v>109000</v>
      </c>
    </row>
    <row r="699" spans="1:5">
      <c r="A699" s="25"/>
      <c r="B699" s="25" t="s">
        <v>178</v>
      </c>
      <c r="C699" s="25"/>
      <c r="D699" s="17"/>
      <c r="E699" s="25"/>
    </row>
    <row r="700" spans="1:5">
      <c r="A700" s="11">
        <v>74</v>
      </c>
      <c r="B700" s="11" t="str">
        <f>VLOOKUP(A700,'مواد اولیه '!A:B,2,0)</f>
        <v>ماست پرچرب مرغوب دبه بزرگ</v>
      </c>
      <c r="C700" s="11">
        <v>200</v>
      </c>
      <c r="D700" s="12">
        <f>VLOOKUP(A700,'مواد اولیه '!A:M,13,0)</f>
        <v>460000</v>
      </c>
      <c r="E700" s="11">
        <f>(C700*D700)/1000</f>
        <v>92000</v>
      </c>
    </row>
    <row r="701" spans="1:5">
      <c r="A701" s="11">
        <v>95</v>
      </c>
      <c r="B701" s="11" t="str">
        <f>VLOOKUP(A701,'مواد اولیه '!A:B,2,0)</f>
        <v>موسیر خشک</v>
      </c>
      <c r="C701" s="11">
        <v>1</v>
      </c>
      <c r="D701" s="12">
        <f>VLOOKUP(A701,'مواد اولیه '!A:M,13,0)</f>
        <v>0</v>
      </c>
      <c r="E701" s="11">
        <f>(C701*D701)/1000</f>
        <v>0</v>
      </c>
    </row>
    <row r="702" spans="1:5">
      <c r="A702" s="11">
        <v>108</v>
      </c>
      <c r="B702" s="11" t="str">
        <f>VLOOKUP(A702,'مواد اولیه '!A:B,2,0)</f>
        <v xml:space="preserve">نمک و ادویه و فلفل و دارچین </v>
      </c>
      <c r="C702" s="11" t="s">
        <v>30</v>
      </c>
      <c r="D702" s="12">
        <f>VLOOKUP(A702,'مواد اولیه '!A:M,13,0)</f>
        <v>7600</v>
      </c>
      <c r="E702" s="11">
        <f>D702</f>
        <v>7600</v>
      </c>
    </row>
    <row r="703" spans="1:5">
      <c r="A703" s="26"/>
      <c r="B703" s="26"/>
      <c r="C703" s="26"/>
      <c r="D703" s="18"/>
      <c r="E703" s="26">
        <f>SUM(E700:E702)</f>
        <v>99600</v>
      </c>
    </row>
    <row r="704" spans="1:5">
      <c r="A704" s="25"/>
      <c r="B704" s="25" t="s">
        <v>232</v>
      </c>
      <c r="C704" s="25"/>
      <c r="D704" s="17"/>
      <c r="E704" s="25"/>
    </row>
    <row r="705" spans="1:5">
      <c r="A705" s="27">
        <v>123</v>
      </c>
      <c r="B705" s="11" t="str">
        <f>VLOOKUP(A705,'مواد اولیه '!A:B,2,0)</f>
        <v>ناگت مرغ ستاره ای</v>
      </c>
      <c r="C705" s="27">
        <v>6</v>
      </c>
      <c r="D705" s="12">
        <f>VLOOKUP(A705,'مواد اولیه '!A:M,13,0)</f>
        <v>22000</v>
      </c>
      <c r="E705" s="31">
        <f>D705*C705</f>
        <v>132000</v>
      </c>
    </row>
    <row r="706" spans="1:5">
      <c r="A706" s="27">
        <v>33</v>
      </c>
      <c r="B706" s="11" t="str">
        <f>VLOOKUP(A706,'مواد اولیه '!A:B,2,0)</f>
        <v xml:space="preserve">خیارشور ممتاز و درجه یک  حلبی </v>
      </c>
      <c r="C706" s="27">
        <v>100</v>
      </c>
      <c r="D706" s="12">
        <f>VLOOKUP(A706,'مواد اولیه '!A:M,13,0)</f>
        <v>1450000</v>
      </c>
      <c r="E706" s="31">
        <f>(D706*C706)/1000</f>
        <v>145000</v>
      </c>
    </row>
    <row r="707" spans="1:5">
      <c r="A707" s="27">
        <v>30</v>
      </c>
      <c r="B707" s="11" t="str">
        <f>VLOOKUP(A707,'مواد اولیه '!A:B,2,0)</f>
        <v xml:space="preserve">گوجه فرنگی تازه </v>
      </c>
      <c r="C707" s="27">
        <v>100</v>
      </c>
      <c r="D707" s="12">
        <f>VLOOKUP(A707,'مواد اولیه '!A:M,13,0)</f>
        <v>150000</v>
      </c>
      <c r="E707" s="31">
        <f>(D707*C707)/1000</f>
        <v>15000</v>
      </c>
    </row>
    <row r="708" spans="1:5">
      <c r="A708" s="27">
        <v>9</v>
      </c>
      <c r="B708" s="11" t="str">
        <f>VLOOKUP(A708,'مواد اولیه '!A:B,2,0)</f>
        <v>نان  لواش (هر قرص)</v>
      </c>
      <c r="C708" s="27">
        <v>2</v>
      </c>
      <c r="D708" s="12">
        <f>VLOOKUP(A708,'مواد اولیه '!A:M,13,0)</f>
        <v>7000</v>
      </c>
      <c r="E708" s="31">
        <f>D708*C708</f>
        <v>14000</v>
      </c>
    </row>
    <row r="709" spans="1:5">
      <c r="A709" s="27">
        <v>35</v>
      </c>
      <c r="B709" s="11" t="str">
        <f>VLOOKUP(A709,'مواد اولیه '!A:B,2,0)</f>
        <v>سس قرمز تک نفره هر عدد</v>
      </c>
      <c r="C709" s="27">
        <v>1</v>
      </c>
      <c r="D709" s="12">
        <f>VLOOKUP(A709,'مواد اولیه '!A:M,13,0)</f>
        <v>10000</v>
      </c>
      <c r="E709" s="31">
        <f>D709</f>
        <v>10000</v>
      </c>
    </row>
    <row r="710" spans="1:5">
      <c r="A710" s="27">
        <v>4</v>
      </c>
      <c r="B710" s="11" t="str">
        <f>VLOOKUP(A710,'مواد اولیه '!A:B,2,0)</f>
        <v>روغن مایع مخصوص سرخ کردنی معتبر حلب 16 لیتری</v>
      </c>
      <c r="C710" s="27">
        <v>40</v>
      </c>
      <c r="D710" s="12">
        <f>VLOOKUP(A710,'مواد اولیه '!A:M,13,0)</f>
        <v>1000000</v>
      </c>
      <c r="E710" s="31">
        <f>(D710*C710)/1000</f>
        <v>40000</v>
      </c>
    </row>
    <row r="711" spans="1:5">
      <c r="A711" s="28"/>
      <c r="B711" s="26" t="s">
        <v>5</v>
      </c>
      <c r="C711" s="28"/>
      <c r="D711" s="18"/>
      <c r="E711" s="32">
        <f>SUM(E705:E710)</f>
        <v>356000</v>
      </c>
    </row>
    <row r="712" spans="1:5">
      <c r="A712" s="29"/>
      <c r="B712" s="25" t="s">
        <v>253</v>
      </c>
      <c r="C712" s="29"/>
      <c r="D712" s="17"/>
      <c r="E712" s="38"/>
    </row>
    <row r="713" spans="1:5">
      <c r="A713" s="27">
        <v>37</v>
      </c>
      <c r="B713" s="11" t="str">
        <f>VLOOKUP(A713,'مواد اولیه '!A:B,2,0)</f>
        <v>فیله مرغ تازه خالص</v>
      </c>
      <c r="C713" s="27">
        <v>65</v>
      </c>
      <c r="D713" s="12">
        <f>VLOOKUP(A713,'مواد اولیه '!A:M,13,0)</f>
        <v>2461000</v>
      </c>
      <c r="E713" s="31">
        <f t="shared" ref="E713:E777" si="35">(D713*C713)/1000</f>
        <v>159965</v>
      </c>
    </row>
    <row r="714" spans="1:5">
      <c r="A714" s="27">
        <v>110</v>
      </c>
      <c r="B714" s="11" t="str">
        <f>VLOOKUP(A714,'مواد اولیه '!A:B,2,0)</f>
        <v>قلوه گاه گوسفندی خالص</v>
      </c>
      <c r="C714" s="27">
        <v>40</v>
      </c>
      <c r="D714" s="12">
        <f>VLOOKUP(A714,'مواد اولیه '!A:M,13,0)</f>
        <v>4000000</v>
      </c>
      <c r="E714" s="31">
        <f t="shared" si="35"/>
        <v>160000</v>
      </c>
    </row>
    <row r="715" spans="1:5">
      <c r="A715" s="27">
        <v>31</v>
      </c>
      <c r="B715" s="11" t="str">
        <f>VLOOKUP(A715,'مواد اولیه '!A:B,2,0)</f>
        <v xml:space="preserve">دنبه گوسفندی مرغوب خالص </v>
      </c>
      <c r="C715" s="27">
        <v>35</v>
      </c>
      <c r="D715" s="12">
        <f>VLOOKUP(A715,'مواد اولیه '!A:M,13,0)</f>
        <v>2800000</v>
      </c>
      <c r="E715" s="31">
        <f t="shared" si="35"/>
        <v>98000</v>
      </c>
    </row>
    <row r="716" spans="1:5">
      <c r="A716" s="27">
        <v>3</v>
      </c>
      <c r="B716" s="11" t="str">
        <f>VLOOKUP(A716,'مواد اولیه '!A:B,2,0)</f>
        <v xml:space="preserve">پیازخرد شده خالص </v>
      </c>
      <c r="C716" s="27">
        <v>70</v>
      </c>
      <c r="D716" s="12">
        <f>VLOOKUP(A716,'مواد اولیه '!A:M,13,0)</f>
        <v>225920</v>
      </c>
      <c r="E716" s="31">
        <f t="shared" si="35"/>
        <v>15814.4</v>
      </c>
    </row>
    <row r="717" spans="1:5">
      <c r="A717" s="27">
        <v>25</v>
      </c>
      <c r="B717" s="11" t="str">
        <f>VLOOKUP(A717,'مواد اولیه '!A:B,2,0)</f>
        <v>زعفران بهرامن یا اسفدان یا عباس زاده ( هرمثقال)</v>
      </c>
      <c r="C717" s="27" t="s">
        <v>23</v>
      </c>
      <c r="D717" s="12">
        <f>VLOOKUP(A717,'مواد اولیه '!A:M,13,0)</f>
        <v>6000000</v>
      </c>
      <c r="E717" s="31">
        <f>D717/500</f>
        <v>12000</v>
      </c>
    </row>
    <row r="718" spans="1:5">
      <c r="A718" s="27">
        <v>11</v>
      </c>
      <c r="B718" s="11" t="str">
        <f>VLOOKUP(A718,'مواد اولیه '!A:B,2,0)</f>
        <v>برنج هندی  درجه یک (ستایش و.....)</v>
      </c>
      <c r="C718" s="27">
        <v>140</v>
      </c>
      <c r="D718" s="12">
        <f>VLOOKUP(A718,'مواد اولیه '!A:M,13,0)</f>
        <v>700000</v>
      </c>
      <c r="E718" s="31">
        <f t="shared" si="35"/>
        <v>98000</v>
      </c>
    </row>
    <row r="719" spans="1:5">
      <c r="A719" s="27">
        <v>32</v>
      </c>
      <c r="B719" s="11" t="str">
        <f>VLOOKUP(A719,'مواد اولیه '!A:B,2,0)</f>
        <v>روغن مایع سویا</v>
      </c>
      <c r="C719" s="27">
        <v>20</v>
      </c>
      <c r="D719" s="12">
        <f>VLOOKUP(A719,'مواد اولیه '!A:M,13,0)</f>
        <v>1000000</v>
      </c>
      <c r="E719" s="31">
        <f t="shared" si="35"/>
        <v>20000</v>
      </c>
    </row>
    <row r="720" spans="1:5">
      <c r="A720" s="27">
        <v>108</v>
      </c>
      <c r="B720" s="11" t="str">
        <f>VLOOKUP(A720,'مواد اولیه '!A:B,2,0)</f>
        <v xml:space="preserve">نمک و ادویه و فلفل و دارچین </v>
      </c>
      <c r="C720" s="27" t="s">
        <v>44</v>
      </c>
      <c r="D720" s="12">
        <f>VLOOKUP(A720,'مواد اولیه '!A:M,13,0)</f>
        <v>7600</v>
      </c>
      <c r="E720" s="31">
        <f>D720</f>
        <v>7600</v>
      </c>
    </row>
    <row r="721" spans="1:5">
      <c r="A721" s="27">
        <v>30</v>
      </c>
      <c r="B721" s="11" t="str">
        <f>VLOOKUP(A721,'مواد اولیه '!A:B,2,0)</f>
        <v xml:space="preserve">گوجه فرنگی تازه </v>
      </c>
      <c r="C721" s="27">
        <v>100</v>
      </c>
      <c r="D721" s="12">
        <f>VLOOKUP(A721,'مواد اولیه '!A:M,13,0)</f>
        <v>150000</v>
      </c>
      <c r="E721" s="31">
        <f t="shared" si="35"/>
        <v>15000</v>
      </c>
    </row>
    <row r="722" spans="1:5">
      <c r="A722" s="27">
        <v>112</v>
      </c>
      <c r="B722" s="11" t="str">
        <f>VLOOKUP(A722,'مواد اولیه '!A:B,2,0)</f>
        <v xml:space="preserve">سماق تک نفره </v>
      </c>
      <c r="C722" s="27" t="s">
        <v>22</v>
      </c>
      <c r="D722" s="12">
        <f>VLOOKUP(A722,'مواد اولیه '!A:M,13,0)</f>
        <v>8000</v>
      </c>
      <c r="E722" s="31">
        <f>D722</f>
        <v>8000</v>
      </c>
    </row>
    <row r="723" spans="1:5">
      <c r="A723" s="27">
        <v>9</v>
      </c>
      <c r="B723" s="11" t="str">
        <f>VLOOKUP(A723,'مواد اولیه '!A:B,2,0)</f>
        <v>نان  لواش (هر قرص)</v>
      </c>
      <c r="C723" s="27" t="s">
        <v>4</v>
      </c>
      <c r="D723" s="12">
        <f>VLOOKUP(A723,'مواد اولیه '!A:M,13,0)</f>
        <v>7000</v>
      </c>
      <c r="E723" s="31">
        <f>D723/2</f>
        <v>3500</v>
      </c>
    </row>
    <row r="724" spans="1:5">
      <c r="A724" s="28"/>
      <c r="B724" s="26" t="s">
        <v>5</v>
      </c>
      <c r="C724" s="28"/>
      <c r="D724" s="18"/>
      <c r="E724" s="32">
        <f>SUM(E713:E723)</f>
        <v>597879.4</v>
      </c>
    </row>
    <row r="725" spans="1:5">
      <c r="A725" s="29"/>
      <c r="B725" s="25" t="s">
        <v>262</v>
      </c>
      <c r="C725" s="29"/>
      <c r="D725" s="17"/>
      <c r="E725" s="38"/>
    </row>
    <row r="726" spans="1:5">
      <c r="A726" s="27">
        <v>1</v>
      </c>
      <c r="B726" s="11" t="str">
        <f>VLOOKUP(A726,'مواد اولیه '!A:B,2,0)</f>
        <v>گوشت گوساله منجمد  برزیلی ران یا سردست  خالص</v>
      </c>
      <c r="C726" s="27">
        <v>70</v>
      </c>
      <c r="D726" s="12">
        <f>VLOOKUP(A726,'مواد اولیه '!A:M,13,0)</f>
        <v>4659750</v>
      </c>
      <c r="E726" s="31">
        <f t="shared" si="35"/>
        <v>326182.5</v>
      </c>
    </row>
    <row r="727" spans="1:5">
      <c r="A727" s="27">
        <v>3</v>
      </c>
      <c r="B727" s="11" t="str">
        <f>VLOOKUP(A727,'مواد اولیه '!A:B,2,0)</f>
        <v xml:space="preserve">پیازخرد شده خالص </v>
      </c>
      <c r="C727" s="27">
        <v>40</v>
      </c>
      <c r="D727" s="12">
        <f>VLOOKUP(A727,'مواد اولیه '!A:M,13,0)</f>
        <v>225920</v>
      </c>
      <c r="E727" s="31">
        <f t="shared" si="35"/>
        <v>9036.7999999999993</v>
      </c>
    </row>
    <row r="728" spans="1:5">
      <c r="A728" s="27">
        <v>4</v>
      </c>
      <c r="B728" s="11" t="str">
        <f>VLOOKUP(A728,'مواد اولیه '!A:B,2,0)</f>
        <v>روغن مایع مخصوص سرخ کردنی معتبر حلب 16 لیتری</v>
      </c>
      <c r="C728" s="27">
        <v>10</v>
      </c>
      <c r="D728" s="12">
        <f>VLOOKUP(A728,'مواد اولیه '!A:M,13,0)</f>
        <v>1000000</v>
      </c>
      <c r="E728" s="31">
        <f t="shared" si="35"/>
        <v>10000</v>
      </c>
    </row>
    <row r="729" spans="1:5">
      <c r="A729" s="27">
        <v>133</v>
      </c>
      <c r="B729" s="11" t="str">
        <f>VLOOKUP(A729,'مواد اولیه '!A:B,2,0)</f>
        <v xml:space="preserve">سبزی معطر کوفته </v>
      </c>
      <c r="C729" s="27">
        <v>10</v>
      </c>
      <c r="D729" s="12">
        <f>VLOOKUP(A729,'مواد اولیه '!A:M,13,0)</f>
        <v>600000</v>
      </c>
      <c r="E729" s="31">
        <f t="shared" si="35"/>
        <v>6000</v>
      </c>
    </row>
    <row r="730" spans="1:5">
      <c r="A730" s="27">
        <v>9</v>
      </c>
      <c r="B730" s="11" t="str">
        <f>VLOOKUP(A730,'مواد اولیه '!A:B,2,0)</f>
        <v>نان  لواش (هر قرص)</v>
      </c>
      <c r="C730" s="27" t="s">
        <v>31</v>
      </c>
      <c r="D730" s="12">
        <f>VLOOKUP(A730,'مواد اولیه '!A:M,13,0)</f>
        <v>7000</v>
      </c>
      <c r="E730" s="31">
        <f>D730*2</f>
        <v>14000</v>
      </c>
    </row>
    <row r="731" spans="1:5">
      <c r="A731" s="27">
        <v>10</v>
      </c>
      <c r="B731" s="11" t="str">
        <f>VLOOKUP(A731,'مواد اولیه '!A:B,2,0)</f>
        <v xml:space="preserve">برنج ایرانی درجه یک </v>
      </c>
      <c r="C731" s="27">
        <v>60</v>
      </c>
      <c r="D731" s="12">
        <f>VLOOKUP(A731,'مواد اولیه '!A:M,13,0)</f>
        <v>2800000</v>
      </c>
      <c r="E731" s="31">
        <f t="shared" si="35"/>
        <v>168000</v>
      </c>
    </row>
    <row r="732" spans="1:5">
      <c r="A732" s="27">
        <v>108</v>
      </c>
      <c r="B732" s="11" t="str">
        <f>VLOOKUP(A732,'مواد اولیه '!A:B,2,0)</f>
        <v xml:space="preserve">نمک و ادویه و فلفل و دارچین </v>
      </c>
      <c r="C732" s="27" t="s">
        <v>30</v>
      </c>
      <c r="D732" s="12">
        <f>VLOOKUP(A732,'مواد اولیه '!A:M,13,0)</f>
        <v>7600</v>
      </c>
      <c r="E732" s="31">
        <f>D732</f>
        <v>7600</v>
      </c>
    </row>
    <row r="733" spans="1:5">
      <c r="A733" s="27">
        <v>46</v>
      </c>
      <c r="B733" s="11" t="str">
        <f>VLOOKUP(A733,'مواد اولیه '!A:B,2,0)</f>
        <v xml:space="preserve">تخم مرغ استاندارد </v>
      </c>
      <c r="C733" s="27">
        <v>30</v>
      </c>
      <c r="D733" s="12">
        <f>VLOOKUP(A733,'مواد اولیه '!A:M,13,0)</f>
        <v>650000</v>
      </c>
      <c r="E733" s="31">
        <f t="shared" si="35"/>
        <v>19500</v>
      </c>
    </row>
    <row r="734" spans="1:5">
      <c r="A734" s="27">
        <v>6</v>
      </c>
      <c r="B734" s="11" t="str">
        <f>VLOOKUP(A734,'مواد اولیه '!A:B,2,0)</f>
        <v>رب گوجه فرنگی معتبر(حلب 16 کیلوگرمی)</v>
      </c>
      <c r="C734" s="27">
        <v>20</v>
      </c>
      <c r="D734" s="12">
        <f>VLOOKUP(A734,'مواد اولیه '!A:M,13,0)</f>
        <v>1000000</v>
      </c>
      <c r="E734" s="31">
        <f t="shared" si="35"/>
        <v>20000</v>
      </c>
    </row>
    <row r="735" spans="1:5">
      <c r="A735" s="27">
        <v>5</v>
      </c>
      <c r="B735" s="11" t="str">
        <f>VLOOKUP(A735,'مواد اولیه '!A:B,2,0)</f>
        <v xml:space="preserve">لپه تبریزی با مارک اعتماد </v>
      </c>
      <c r="C735" s="27">
        <v>30</v>
      </c>
      <c r="D735" s="12">
        <f>VLOOKUP(A735,'مواد اولیه '!A:M,13,0)</f>
        <v>2200000</v>
      </c>
      <c r="E735" s="31">
        <f t="shared" si="35"/>
        <v>66000</v>
      </c>
    </row>
    <row r="736" spans="1:5">
      <c r="A736" s="27">
        <v>42</v>
      </c>
      <c r="B736" s="11" t="str">
        <f>VLOOKUP(A736,'مواد اولیه '!A:B,2,0)</f>
        <v xml:space="preserve">آرد سوخاری ترخینه </v>
      </c>
      <c r="C736" s="27">
        <v>2</v>
      </c>
      <c r="D736" s="12">
        <f>VLOOKUP(A736,'مواد اولیه '!A:M,13,0)</f>
        <v>1000000</v>
      </c>
      <c r="E736" s="31">
        <f t="shared" si="35"/>
        <v>2000</v>
      </c>
    </row>
    <row r="737" spans="1:5">
      <c r="A737" s="27">
        <v>19</v>
      </c>
      <c r="B737" s="11" t="str">
        <f>VLOOKUP(A737,'مواد اولیه '!A:B,2,0)</f>
        <v xml:space="preserve">شوید خشک مرغوب </v>
      </c>
      <c r="C737" s="27">
        <v>3</v>
      </c>
      <c r="D737" s="12">
        <f>VLOOKUP(A737,'مواد اولیه '!A:M,13,0)</f>
        <v>3000000</v>
      </c>
      <c r="E737" s="31">
        <f t="shared" si="35"/>
        <v>9000</v>
      </c>
    </row>
    <row r="738" spans="1:5">
      <c r="A738" s="27">
        <v>7</v>
      </c>
      <c r="B738" s="11" t="str">
        <f>VLOOKUP(A738,'مواد اولیه '!A:B,2,0)</f>
        <v>آبلیمو معتبر</v>
      </c>
      <c r="C738" s="27">
        <v>7</v>
      </c>
      <c r="D738" s="12">
        <f>VLOOKUP(A738,'مواد اولیه '!A:M,13,0)</f>
        <v>500000</v>
      </c>
      <c r="E738" s="31">
        <f t="shared" si="35"/>
        <v>3500</v>
      </c>
    </row>
    <row r="739" spans="1:5">
      <c r="A739" s="28"/>
      <c r="B739" s="26" t="s">
        <v>5</v>
      </c>
      <c r="C739" s="28"/>
      <c r="D739" s="18"/>
      <c r="E739" s="32">
        <f>SUM(E726:E738)</f>
        <v>660819.30000000005</v>
      </c>
    </row>
    <row r="740" spans="1:5">
      <c r="A740" s="29"/>
      <c r="B740" s="25" t="s">
        <v>263</v>
      </c>
      <c r="C740" s="29"/>
      <c r="D740" s="17"/>
      <c r="E740" s="38"/>
    </row>
    <row r="741" spans="1:5">
      <c r="A741" s="27">
        <v>22</v>
      </c>
      <c r="B741" s="11" t="str">
        <f>VLOOKUP(A741,'مواد اولیه '!A:B,2,0)</f>
        <v>هویج تازه خالص</v>
      </c>
      <c r="C741" s="27">
        <v>50</v>
      </c>
      <c r="D741" s="12">
        <f>VLOOKUP(A741,'مواد اولیه '!A:M,13,0)</f>
        <v>223060</v>
      </c>
      <c r="E741" s="31">
        <f t="shared" si="35"/>
        <v>11153</v>
      </c>
    </row>
    <row r="742" spans="1:5">
      <c r="A742" s="27">
        <v>3</v>
      </c>
      <c r="B742" s="11" t="str">
        <f>VLOOKUP(A742,'مواد اولیه '!A:B,2,0)</f>
        <v xml:space="preserve">پیازخرد شده خالص </v>
      </c>
      <c r="C742" s="27">
        <v>30</v>
      </c>
      <c r="D742" s="12">
        <f>VLOOKUP(A742,'مواد اولیه '!A:M,13,0)</f>
        <v>225920</v>
      </c>
      <c r="E742" s="31">
        <f t="shared" si="35"/>
        <v>6777.6</v>
      </c>
    </row>
    <row r="743" spans="1:5">
      <c r="A743" s="27">
        <v>37</v>
      </c>
      <c r="B743" s="11" t="str">
        <f>VLOOKUP(A743,'مواد اولیه '!A:B,2,0)</f>
        <v>فیله مرغ تازه خالص</v>
      </c>
      <c r="C743" s="27">
        <v>50</v>
      </c>
      <c r="D743" s="12">
        <f>VLOOKUP(A743,'مواد اولیه '!A:M,13,0)</f>
        <v>2461000</v>
      </c>
      <c r="E743" s="31">
        <f t="shared" si="35"/>
        <v>123050</v>
      </c>
    </row>
    <row r="744" spans="1:5">
      <c r="A744" s="27">
        <v>4</v>
      </c>
      <c r="B744" s="11" t="str">
        <f>VLOOKUP(A744,'مواد اولیه '!A:B,2,0)</f>
        <v>روغن مایع مخصوص سرخ کردنی معتبر حلب 16 لیتری</v>
      </c>
      <c r="C744" s="27">
        <v>40</v>
      </c>
      <c r="D744" s="12">
        <f>VLOOKUP(A744,'مواد اولیه '!A:M,13,0)</f>
        <v>1000000</v>
      </c>
      <c r="E744" s="31">
        <f t="shared" si="35"/>
        <v>40000</v>
      </c>
    </row>
    <row r="745" spans="1:5">
      <c r="A745" s="27">
        <v>27</v>
      </c>
      <c r="B745" s="11" t="str">
        <f>VLOOKUP(A745,'مواد اولیه '!A:B,2,0)</f>
        <v>زرشک مرغوب</v>
      </c>
      <c r="C745" s="27">
        <v>5</v>
      </c>
      <c r="D745" s="12">
        <f>VLOOKUP(A745,'مواد اولیه '!A:M,13,0)</f>
        <v>5000000</v>
      </c>
      <c r="E745" s="31">
        <f t="shared" si="35"/>
        <v>25000</v>
      </c>
    </row>
    <row r="746" spans="1:5">
      <c r="A746" s="27">
        <v>11</v>
      </c>
      <c r="B746" s="11" t="str">
        <f>VLOOKUP(A746,'مواد اولیه '!A:B,2,0)</f>
        <v>برنج هندی  درجه یک (ستایش و.....)</v>
      </c>
      <c r="C746" s="27">
        <v>130</v>
      </c>
      <c r="D746" s="12">
        <f>VLOOKUP(A746,'مواد اولیه '!A:M,13,0)</f>
        <v>700000</v>
      </c>
      <c r="E746" s="31">
        <f t="shared" si="35"/>
        <v>91000</v>
      </c>
    </row>
    <row r="747" spans="1:5">
      <c r="A747" s="27">
        <v>108</v>
      </c>
      <c r="B747" s="11" t="str">
        <f>VLOOKUP(A747,'مواد اولیه '!A:B,2,0)</f>
        <v xml:space="preserve">نمک و ادویه و فلفل و دارچین </v>
      </c>
      <c r="C747" s="27" t="s">
        <v>30</v>
      </c>
      <c r="D747" s="12">
        <f>VLOOKUP(A747,'مواد اولیه '!A:M,13,0)</f>
        <v>7600</v>
      </c>
      <c r="E747" s="31">
        <f>D747</f>
        <v>7600</v>
      </c>
    </row>
    <row r="748" spans="1:5">
      <c r="A748" s="27">
        <v>7</v>
      </c>
      <c r="B748" s="11" t="str">
        <f>VLOOKUP(A748,'مواد اولیه '!A:B,2,0)</f>
        <v>آبلیمو معتبر</v>
      </c>
      <c r="C748" s="27">
        <v>7</v>
      </c>
      <c r="D748" s="12">
        <f>VLOOKUP(A748,'مواد اولیه '!A:M,13,0)</f>
        <v>500000</v>
      </c>
      <c r="E748" s="31">
        <f t="shared" si="35"/>
        <v>3500</v>
      </c>
    </row>
    <row r="749" spans="1:5">
      <c r="A749" s="27">
        <v>25</v>
      </c>
      <c r="B749" s="11" t="str">
        <f>VLOOKUP(A749,'مواد اولیه '!A:B,2,0)</f>
        <v>زعفران بهرامن یا اسفدان یا عباس زاده ( هرمثقال)</v>
      </c>
      <c r="C749" s="27" t="s">
        <v>23</v>
      </c>
      <c r="D749" s="12">
        <f>VLOOKUP(A749,'مواد اولیه '!A:M,13,0)</f>
        <v>6000000</v>
      </c>
      <c r="E749" s="31">
        <f>D749/500</f>
        <v>12000</v>
      </c>
    </row>
    <row r="750" spans="1:5">
      <c r="A750" s="27">
        <v>9</v>
      </c>
      <c r="B750" s="11" t="str">
        <f>VLOOKUP(A750,'مواد اولیه '!A:B,2,0)</f>
        <v>نان  لواش (هر قرص)</v>
      </c>
      <c r="C750" s="27" t="s">
        <v>4</v>
      </c>
      <c r="D750" s="12">
        <f>VLOOKUP(A750,'مواد اولیه '!A:M,13,0)</f>
        <v>7000</v>
      </c>
      <c r="E750" s="31">
        <f>D750/2</f>
        <v>3500</v>
      </c>
    </row>
    <row r="751" spans="1:5">
      <c r="A751" s="28"/>
      <c r="B751" s="26" t="s">
        <v>258</v>
      </c>
      <c r="C751" s="28"/>
      <c r="D751" s="18"/>
      <c r="E751" s="32">
        <f>SUM(E741:E750)</f>
        <v>323580.59999999998</v>
      </c>
    </row>
    <row r="752" spans="1:5">
      <c r="A752" s="29"/>
      <c r="B752" s="25" t="s">
        <v>264</v>
      </c>
      <c r="C752" s="29"/>
      <c r="D752" s="17"/>
      <c r="E752" s="38"/>
    </row>
    <row r="753" spans="1:5">
      <c r="A753" s="27">
        <v>130</v>
      </c>
      <c r="B753" s="11" t="str">
        <f>VLOOKUP(A753,'مواد اولیه '!A:B,2,0)</f>
        <v xml:space="preserve">شنیسل مرغ نیمه آماده ب آ یا کاله </v>
      </c>
      <c r="C753" s="27" t="s">
        <v>265</v>
      </c>
      <c r="D753" s="12">
        <f>VLOOKUP(A753,'مواد اولیه '!A:M,13,0)</f>
        <v>104000</v>
      </c>
      <c r="E753" s="31">
        <f>D753*4</f>
        <v>416000</v>
      </c>
    </row>
    <row r="754" spans="1:5">
      <c r="A754" s="27">
        <v>33</v>
      </c>
      <c r="B754" s="11" t="str">
        <f>VLOOKUP(A754,'مواد اولیه '!A:B,2,0)</f>
        <v xml:space="preserve">خیارشور ممتاز و درجه یک  حلبی </v>
      </c>
      <c r="C754" s="27">
        <v>100</v>
      </c>
      <c r="D754" s="12">
        <f>VLOOKUP(A754,'مواد اولیه '!A:M,13,0)</f>
        <v>1450000</v>
      </c>
      <c r="E754" s="31">
        <f t="shared" si="35"/>
        <v>145000</v>
      </c>
    </row>
    <row r="755" spans="1:5">
      <c r="A755" s="27">
        <v>30</v>
      </c>
      <c r="B755" s="11" t="str">
        <f>VLOOKUP(A755,'مواد اولیه '!A:B,2,0)</f>
        <v xml:space="preserve">گوجه فرنگی تازه </v>
      </c>
      <c r="C755" s="27">
        <v>100</v>
      </c>
      <c r="D755" s="12">
        <f>VLOOKUP(A755,'مواد اولیه '!A:M,13,0)</f>
        <v>150000</v>
      </c>
      <c r="E755" s="31">
        <f t="shared" si="35"/>
        <v>15000</v>
      </c>
    </row>
    <row r="756" spans="1:5">
      <c r="A756" s="27">
        <v>9</v>
      </c>
      <c r="B756" s="11" t="str">
        <f>VLOOKUP(A756,'مواد اولیه '!A:B,2,0)</f>
        <v>نان  لواش (هر قرص)</v>
      </c>
      <c r="C756" s="27">
        <v>2</v>
      </c>
      <c r="D756" s="12">
        <f>VLOOKUP(A756,'مواد اولیه '!A:M,13,0)</f>
        <v>7000</v>
      </c>
      <c r="E756" s="31">
        <f>D756*2</f>
        <v>14000</v>
      </c>
    </row>
    <row r="757" spans="1:5">
      <c r="A757" s="27">
        <v>35</v>
      </c>
      <c r="B757" s="11" t="str">
        <f>VLOOKUP(A757,'مواد اولیه '!A:B,2,0)</f>
        <v>سس قرمز تک نفره هر عدد</v>
      </c>
      <c r="C757" s="27">
        <v>1</v>
      </c>
      <c r="D757" s="12">
        <f>VLOOKUP(A757,'مواد اولیه '!A:M,13,0)</f>
        <v>10000</v>
      </c>
      <c r="E757" s="31">
        <f>D757</f>
        <v>10000</v>
      </c>
    </row>
    <row r="758" spans="1:5">
      <c r="A758" s="27">
        <v>4</v>
      </c>
      <c r="B758" s="11" t="str">
        <f>VLOOKUP(A758,'مواد اولیه '!A:B,2,0)</f>
        <v>روغن مایع مخصوص سرخ کردنی معتبر حلب 16 لیتری</v>
      </c>
      <c r="C758" s="27">
        <v>40</v>
      </c>
      <c r="D758" s="12">
        <f>VLOOKUP(A758,'مواد اولیه '!A:M,13,0)</f>
        <v>1000000</v>
      </c>
      <c r="E758" s="31">
        <f t="shared" si="35"/>
        <v>40000</v>
      </c>
    </row>
    <row r="759" spans="1:5">
      <c r="A759" s="28"/>
      <c r="B759" s="26" t="s">
        <v>258</v>
      </c>
      <c r="C759" s="28"/>
      <c r="D759" s="18"/>
      <c r="E759" s="32">
        <f>SUM(E753:E758)</f>
        <v>640000</v>
      </c>
    </row>
    <row r="760" spans="1:5">
      <c r="A760" s="27"/>
      <c r="B760" s="11" t="e">
        <f>VLOOKUP(A760,'مواد اولیه '!A:B,2,0)</f>
        <v>#N/A</v>
      </c>
      <c r="C760" s="27"/>
      <c r="D760" s="12" t="e">
        <f>VLOOKUP(A760,'مواد اولیه '!A:M,13,0)</f>
        <v>#N/A</v>
      </c>
      <c r="E760" s="31" t="e">
        <f t="shared" si="35"/>
        <v>#N/A</v>
      </c>
    </row>
    <row r="761" spans="1:5">
      <c r="A761" s="27"/>
      <c r="B761" s="11" t="e">
        <f>VLOOKUP(A761,'مواد اولیه '!A:B,2,0)</f>
        <v>#N/A</v>
      </c>
      <c r="C761" s="27"/>
      <c r="D761" s="12" t="e">
        <f>VLOOKUP(A761,'مواد اولیه '!A:M,13,0)</f>
        <v>#N/A</v>
      </c>
      <c r="E761" s="31" t="e">
        <f t="shared" si="35"/>
        <v>#N/A</v>
      </c>
    </row>
    <row r="762" spans="1:5">
      <c r="A762" s="27"/>
      <c r="B762" s="11" t="e">
        <f>VLOOKUP(A762,'مواد اولیه '!A:B,2,0)</f>
        <v>#N/A</v>
      </c>
      <c r="C762" s="27"/>
      <c r="D762" s="12" t="e">
        <f>VLOOKUP(A762,'مواد اولیه '!A:M,13,0)</f>
        <v>#N/A</v>
      </c>
      <c r="E762" s="31" t="e">
        <f t="shared" si="35"/>
        <v>#N/A</v>
      </c>
    </row>
    <row r="763" spans="1:5">
      <c r="A763" s="27"/>
      <c r="B763" s="11" t="e">
        <f>VLOOKUP(A763,'مواد اولیه '!A:B,2,0)</f>
        <v>#N/A</v>
      </c>
      <c r="C763" s="27"/>
      <c r="D763" s="12" t="e">
        <f>VLOOKUP(A763,'مواد اولیه '!A:M,13,0)</f>
        <v>#N/A</v>
      </c>
      <c r="E763" s="31" t="e">
        <f t="shared" si="35"/>
        <v>#N/A</v>
      </c>
    </row>
    <row r="764" spans="1:5">
      <c r="A764" s="27"/>
      <c r="B764" s="11" t="e">
        <f>VLOOKUP(A764,'مواد اولیه '!A:B,2,0)</f>
        <v>#N/A</v>
      </c>
      <c r="C764" s="27"/>
      <c r="D764" s="12" t="e">
        <f>VLOOKUP(A764,'مواد اولیه '!A:M,13,0)</f>
        <v>#N/A</v>
      </c>
      <c r="E764" s="31" t="e">
        <f t="shared" si="35"/>
        <v>#N/A</v>
      </c>
    </row>
    <row r="765" spans="1:5">
      <c r="A765" s="27"/>
      <c r="B765" s="11" t="e">
        <f>VLOOKUP(A765,'مواد اولیه '!A:B,2,0)</f>
        <v>#N/A</v>
      </c>
      <c r="C765" s="27"/>
      <c r="D765" s="12" t="e">
        <f>VLOOKUP(A765,'مواد اولیه '!A:M,13,0)</f>
        <v>#N/A</v>
      </c>
      <c r="E765" s="31" t="e">
        <f t="shared" si="35"/>
        <v>#N/A</v>
      </c>
    </row>
    <row r="766" spans="1:5">
      <c r="A766" s="27"/>
      <c r="B766" s="11" t="e">
        <f>VLOOKUP(A766,'مواد اولیه '!A:B,2,0)</f>
        <v>#N/A</v>
      </c>
      <c r="C766" s="27"/>
      <c r="D766" s="12" t="e">
        <f>VLOOKUP(A766,'مواد اولیه '!A:M,13,0)</f>
        <v>#N/A</v>
      </c>
      <c r="E766" s="31" t="e">
        <f t="shared" si="35"/>
        <v>#N/A</v>
      </c>
    </row>
    <row r="767" spans="1:5">
      <c r="A767" s="27"/>
      <c r="B767" s="11" t="e">
        <f>VLOOKUP(A767,'مواد اولیه '!A:B,2,0)</f>
        <v>#N/A</v>
      </c>
      <c r="C767" s="27"/>
      <c r="D767" s="12" t="e">
        <f>VLOOKUP(A767,'مواد اولیه '!A:M,13,0)</f>
        <v>#N/A</v>
      </c>
      <c r="E767" s="31" t="e">
        <f t="shared" si="35"/>
        <v>#N/A</v>
      </c>
    </row>
    <row r="768" spans="1:5">
      <c r="A768" s="27"/>
      <c r="B768" s="11" t="e">
        <f>VLOOKUP(A768,'مواد اولیه '!A:B,2,0)</f>
        <v>#N/A</v>
      </c>
      <c r="C768" s="27"/>
      <c r="D768" s="12" t="e">
        <f>VLOOKUP(A768,'مواد اولیه '!A:M,13,0)</f>
        <v>#N/A</v>
      </c>
      <c r="E768" s="31" t="e">
        <f t="shared" si="35"/>
        <v>#N/A</v>
      </c>
    </row>
    <row r="769" spans="1:5">
      <c r="A769" s="27"/>
      <c r="B769" s="11" t="e">
        <f>VLOOKUP(A769,'مواد اولیه '!A:B,2,0)</f>
        <v>#N/A</v>
      </c>
      <c r="C769" s="27"/>
      <c r="D769" s="12" t="e">
        <f>VLOOKUP(A769,'مواد اولیه '!A:M,13,0)</f>
        <v>#N/A</v>
      </c>
      <c r="E769" s="31" t="e">
        <f t="shared" si="35"/>
        <v>#N/A</v>
      </c>
    </row>
    <row r="770" spans="1:5">
      <c r="A770" s="27"/>
      <c r="B770" s="11" t="e">
        <f>VLOOKUP(A770,'مواد اولیه '!A:B,2,0)</f>
        <v>#N/A</v>
      </c>
      <c r="C770" s="27"/>
      <c r="D770" s="12" t="e">
        <f>VLOOKUP(A770,'مواد اولیه '!A:M,13,0)</f>
        <v>#N/A</v>
      </c>
      <c r="E770" s="31" t="e">
        <f t="shared" si="35"/>
        <v>#N/A</v>
      </c>
    </row>
    <row r="771" spans="1:5">
      <c r="A771" s="27"/>
      <c r="B771" s="11" t="e">
        <f>VLOOKUP(A771,'مواد اولیه '!A:B,2,0)</f>
        <v>#N/A</v>
      </c>
      <c r="C771" s="27"/>
      <c r="D771" s="12" t="e">
        <f>VLOOKUP(A771,'مواد اولیه '!A:M,13,0)</f>
        <v>#N/A</v>
      </c>
      <c r="E771" s="31" t="e">
        <f t="shared" si="35"/>
        <v>#N/A</v>
      </c>
    </row>
    <row r="772" spans="1:5">
      <c r="A772" s="27"/>
      <c r="B772" s="11" t="e">
        <f>VLOOKUP(A772,'مواد اولیه '!A:B,2,0)</f>
        <v>#N/A</v>
      </c>
      <c r="C772" s="27"/>
      <c r="D772" s="12" t="e">
        <f>VLOOKUP(A772,'مواد اولیه '!A:M,13,0)</f>
        <v>#N/A</v>
      </c>
      <c r="E772" s="31" t="e">
        <f t="shared" si="35"/>
        <v>#N/A</v>
      </c>
    </row>
    <row r="773" spans="1:5">
      <c r="A773" s="27"/>
      <c r="B773" s="11" t="e">
        <f>VLOOKUP(A773,'مواد اولیه '!A:B,2,0)</f>
        <v>#N/A</v>
      </c>
      <c r="C773" s="27"/>
      <c r="D773" s="12" t="e">
        <f>VLOOKUP(A773,'مواد اولیه '!A:M,13,0)</f>
        <v>#N/A</v>
      </c>
      <c r="E773" s="31" t="e">
        <f t="shared" si="35"/>
        <v>#N/A</v>
      </c>
    </row>
    <row r="774" spans="1:5">
      <c r="A774" s="27"/>
      <c r="B774" s="11" t="e">
        <f>VLOOKUP(A774,'مواد اولیه '!A:B,2,0)</f>
        <v>#N/A</v>
      </c>
      <c r="C774" s="27"/>
      <c r="D774" s="12" t="e">
        <f>VLOOKUP(A774,'مواد اولیه '!A:M,13,0)</f>
        <v>#N/A</v>
      </c>
      <c r="E774" s="31" t="e">
        <f t="shared" si="35"/>
        <v>#N/A</v>
      </c>
    </row>
    <row r="775" spans="1:5">
      <c r="A775" s="27"/>
      <c r="B775" s="11" t="e">
        <f>VLOOKUP(A775,'مواد اولیه '!A:B,2,0)</f>
        <v>#N/A</v>
      </c>
      <c r="C775" s="27"/>
      <c r="D775" s="12" t="e">
        <f>VLOOKUP(A775,'مواد اولیه '!A:M,13,0)</f>
        <v>#N/A</v>
      </c>
      <c r="E775" s="31" t="e">
        <f t="shared" si="35"/>
        <v>#N/A</v>
      </c>
    </row>
    <row r="776" spans="1:5">
      <c r="A776" s="27"/>
      <c r="B776" s="11" t="e">
        <f>VLOOKUP(A776,'مواد اولیه '!A:B,2,0)</f>
        <v>#N/A</v>
      </c>
      <c r="C776" s="27"/>
      <c r="D776" s="12" t="e">
        <f>VLOOKUP(A776,'مواد اولیه '!A:M,13,0)</f>
        <v>#N/A</v>
      </c>
      <c r="E776" s="31" t="e">
        <f t="shared" si="35"/>
        <v>#N/A</v>
      </c>
    </row>
    <row r="777" spans="1:5">
      <c r="A777" s="27"/>
      <c r="B777" s="11" t="e">
        <f>VLOOKUP(A777,'مواد اولیه '!A:B,2,0)</f>
        <v>#N/A</v>
      </c>
      <c r="C777" s="27"/>
      <c r="D777" s="12" t="e">
        <f>VLOOKUP(A777,'مواد اولیه '!A:M,13,0)</f>
        <v>#N/A</v>
      </c>
      <c r="E777" s="31" t="e">
        <f t="shared" si="35"/>
        <v>#N/A</v>
      </c>
    </row>
    <row r="778" spans="1:5">
      <c r="A778" s="27"/>
      <c r="B778" s="11" t="e">
        <f>VLOOKUP(A778,'مواد اولیه '!A:B,2,0)</f>
        <v>#N/A</v>
      </c>
      <c r="C778" s="27"/>
      <c r="D778" s="12" t="e">
        <f>VLOOKUP(A778,'مواد اولیه '!A:M,13,0)</f>
        <v>#N/A</v>
      </c>
      <c r="E778" s="31" t="e">
        <f t="shared" ref="E778:E841" si="36">(D778*C778)/1000</f>
        <v>#N/A</v>
      </c>
    </row>
    <row r="779" spans="1:5">
      <c r="A779" s="27"/>
      <c r="B779" s="11" t="e">
        <f>VLOOKUP(A779,'مواد اولیه '!A:B,2,0)</f>
        <v>#N/A</v>
      </c>
      <c r="C779" s="27"/>
      <c r="D779" s="12" t="e">
        <f>VLOOKUP(A779,'مواد اولیه '!A:M,13,0)</f>
        <v>#N/A</v>
      </c>
      <c r="E779" s="31" t="e">
        <f t="shared" si="36"/>
        <v>#N/A</v>
      </c>
    </row>
    <row r="780" spans="1:5">
      <c r="A780" s="27"/>
      <c r="B780" s="11" t="e">
        <f>VLOOKUP(A780,'مواد اولیه '!A:B,2,0)</f>
        <v>#N/A</v>
      </c>
      <c r="C780" s="27"/>
      <c r="D780" s="12" t="e">
        <f>VLOOKUP(A780,'مواد اولیه '!A:M,13,0)</f>
        <v>#N/A</v>
      </c>
      <c r="E780" s="31" t="e">
        <f t="shared" si="36"/>
        <v>#N/A</v>
      </c>
    </row>
    <row r="781" spans="1:5">
      <c r="A781" s="27"/>
      <c r="B781" s="11" t="e">
        <f>VLOOKUP(A781,'مواد اولیه '!A:B,2,0)</f>
        <v>#N/A</v>
      </c>
      <c r="C781" s="27"/>
      <c r="D781" s="12" t="e">
        <f>VLOOKUP(A781,'مواد اولیه '!A:M,13,0)</f>
        <v>#N/A</v>
      </c>
      <c r="E781" s="31" t="e">
        <f t="shared" si="36"/>
        <v>#N/A</v>
      </c>
    </row>
    <row r="782" spans="1:5">
      <c r="A782" s="27"/>
      <c r="B782" s="11" t="e">
        <f>VLOOKUP(A782,'مواد اولیه '!A:B,2,0)</f>
        <v>#N/A</v>
      </c>
      <c r="C782" s="27"/>
      <c r="D782" s="12" t="e">
        <f>VLOOKUP(A782,'مواد اولیه '!A:M,13,0)</f>
        <v>#N/A</v>
      </c>
      <c r="E782" s="31" t="e">
        <f t="shared" si="36"/>
        <v>#N/A</v>
      </c>
    </row>
    <row r="783" spans="1:5">
      <c r="A783" s="27"/>
      <c r="B783" s="11" t="e">
        <f>VLOOKUP(A783,'مواد اولیه '!A:B,2,0)</f>
        <v>#N/A</v>
      </c>
      <c r="C783" s="27"/>
      <c r="D783" s="12" t="e">
        <f>VLOOKUP(A783,'مواد اولیه '!A:M,13,0)</f>
        <v>#N/A</v>
      </c>
      <c r="E783" s="31" t="e">
        <f t="shared" si="36"/>
        <v>#N/A</v>
      </c>
    </row>
    <row r="784" spans="1:5">
      <c r="A784" s="27"/>
      <c r="B784" s="11" t="e">
        <f>VLOOKUP(A784,'مواد اولیه '!A:B,2,0)</f>
        <v>#N/A</v>
      </c>
      <c r="C784" s="27"/>
      <c r="D784" s="12" t="e">
        <f>VLOOKUP(A784,'مواد اولیه '!A:M,13,0)</f>
        <v>#N/A</v>
      </c>
      <c r="E784" s="31" t="e">
        <f t="shared" si="36"/>
        <v>#N/A</v>
      </c>
    </row>
    <row r="785" spans="1:5">
      <c r="A785" s="27"/>
      <c r="B785" s="11" t="e">
        <f>VLOOKUP(A785,'مواد اولیه '!A:B,2,0)</f>
        <v>#N/A</v>
      </c>
      <c r="C785" s="27"/>
      <c r="D785" s="12" t="e">
        <f>VLOOKUP(A785,'مواد اولیه '!A:M,13,0)</f>
        <v>#N/A</v>
      </c>
      <c r="E785" s="31" t="e">
        <f t="shared" si="36"/>
        <v>#N/A</v>
      </c>
    </row>
    <row r="786" spans="1:5">
      <c r="A786" s="27"/>
      <c r="B786" s="11" t="e">
        <f>VLOOKUP(A786,'مواد اولیه '!A:B,2,0)</f>
        <v>#N/A</v>
      </c>
      <c r="C786" s="27"/>
      <c r="D786" s="12" t="e">
        <f>VLOOKUP(A786,'مواد اولیه '!A:M,13,0)</f>
        <v>#N/A</v>
      </c>
      <c r="E786" s="31" t="e">
        <f t="shared" si="36"/>
        <v>#N/A</v>
      </c>
    </row>
    <row r="787" spans="1:5">
      <c r="A787" s="27"/>
      <c r="B787" s="11" t="e">
        <f>VLOOKUP(A787,'مواد اولیه '!A:B,2,0)</f>
        <v>#N/A</v>
      </c>
      <c r="C787" s="27"/>
      <c r="D787" s="12" t="e">
        <f>VLOOKUP(A787,'مواد اولیه '!A:M,13,0)</f>
        <v>#N/A</v>
      </c>
      <c r="E787" s="31" t="e">
        <f t="shared" si="36"/>
        <v>#N/A</v>
      </c>
    </row>
    <row r="788" spans="1:5">
      <c r="A788" s="27"/>
      <c r="B788" s="11" t="e">
        <f>VLOOKUP(A788,'مواد اولیه '!A:B,2,0)</f>
        <v>#N/A</v>
      </c>
      <c r="C788" s="27"/>
      <c r="D788" s="12" t="e">
        <f>VLOOKUP(A788,'مواد اولیه '!A:M,13,0)</f>
        <v>#N/A</v>
      </c>
      <c r="E788" s="31" t="e">
        <f t="shared" si="36"/>
        <v>#N/A</v>
      </c>
    </row>
    <row r="789" spans="1:5">
      <c r="A789" s="27"/>
      <c r="B789" s="11" t="e">
        <f>VLOOKUP(A789,'مواد اولیه '!A:B,2,0)</f>
        <v>#N/A</v>
      </c>
      <c r="C789" s="27"/>
      <c r="D789" s="12" t="e">
        <f>VLOOKUP(A789,'مواد اولیه '!A:M,13,0)</f>
        <v>#N/A</v>
      </c>
      <c r="E789" s="31" t="e">
        <f t="shared" si="36"/>
        <v>#N/A</v>
      </c>
    </row>
    <row r="790" spans="1:5">
      <c r="A790" s="27"/>
      <c r="B790" s="11" t="e">
        <f>VLOOKUP(A790,'مواد اولیه '!A:B,2,0)</f>
        <v>#N/A</v>
      </c>
      <c r="C790" s="27"/>
      <c r="D790" s="12" t="e">
        <f>VLOOKUP(A790,'مواد اولیه '!A:M,13,0)</f>
        <v>#N/A</v>
      </c>
      <c r="E790" s="31" t="e">
        <f t="shared" si="36"/>
        <v>#N/A</v>
      </c>
    </row>
    <row r="791" spans="1:5">
      <c r="A791" s="27"/>
      <c r="B791" s="11" t="e">
        <f>VLOOKUP(A791,'مواد اولیه '!A:B,2,0)</f>
        <v>#N/A</v>
      </c>
      <c r="C791" s="27"/>
      <c r="D791" s="12" t="e">
        <f>VLOOKUP(A791,'مواد اولیه '!A:M,13,0)</f>
        <v>#N/A</v>
      </c>
      <c r="E791" s="31" t="e">
        <f t="shared" si="36"/>
        <v>#N/A</v>
      </c>
    </row>
    <row r="792" spans="1:5">
      <c r="A792" s="27"/>
      <c r="B792" s="11" t="e">
        <f>VLOOKUP(A792,'مواد اولیه '!A:B,2,0)</f>
        <v>#N/A</v>
      </c>
      <c r="C792" s="27"/>
      <c r="D792" s="12" t="e">
        <f>VLOOKUP(A792,'مواد اولیه '!A:M,13,0)</f>
        <v>#N/A</v>
      </c>
      <c r="E792" s="31" t="e">
        <f t="shared" si="36"/>
        <v>#N/A</v>
      </c>
    </row>
    <row r="793" spans="1:5">
      <c r="A793" s="27"/>
      <c r="B793" s="11" t="e">
        <f>VLOOKUP(A793,'مواد اولیه '!A:B,2,0)</f>
        <v>#N/A</v>
      </c>
      <c r="C793" s="27"/>
      <c r="D793" s="12" t="e">
        <f>VLOOKUP(A793,'مواد اولیه '!A:M,13,0)</f>
        <v>#N/A</v>
      </c>
      <c r="E793" s="31" t="e">
        <f t="shared" si="36"/>
        <v>#N/A</v>
      </c>
    </row>
    <row r="794" spans="1:5">
      <c r="A794" s="27"/>
      <c r="B794" s="11" t="e">
        <f>VLOOKUP(A794,'مواد اولیه '!A:B,2,0)</f>
        <v>#N/A</v>
      </c>
      <c r="C794" s="27"/>
      <c r="D794" s="12" t="e">
        <f>VLOOKUP(A794,'مواد اولیه '!A:M,13,0)</f>
        <v>#N/A</v>
      </c>
      <c r="E794" s="31" t="e">
        <f t="shared" si="36"/>
        <v>#N/A</v>
      </c>
    </row>
    <row r="795" spans="1:5">
      <c r="A795" s="27"/>
      <c r="B795" s="11" t="e">
        <f>VLOOKUP(A795,'مواد اولیه '!A:B,2,0)</f>
        <v>#N/A</v>
      </c>
      <c r="C795" s="27"/>
      <c r="D795" s="12" t="e">
        <f>VLOOKUP(A795,'مواد اولیه '!A:M,13,0)</f>
        <v>#N/A</v>
      </c>
      <c r="E795" s="31" t="e">
        <f t="shared" si="36"/>
        <v>#N/A</v>
      </c>
    </row>
    <row r="796" spans="1:5">
      <c r="A796" s="27"/>
      <c r="B796" s="11" t="e">
        <f>VLOOKUP(A796,'مواد اولیه '!A:B,2,0)</f>
        <v>#N/A</v>
      </c>
      <c r="C796" s="27"/>
      <c r="D796" s="12" t="e">
        <f>VLOOKUP(A796,'مواد اولیه '!A:M,13,0)</f>
        <v>#N/A</v>
      </c>
      <c r="E796" s="31" t="e">
        <f t="shared" si="36"/>
        <v>#N/A</v>
      </c>
    </row>
    <row r="797" spans="1:5">
      <c r="A797" s="27"/>
      <c r="B797" s="11" t="e">
        <f>VLOOKUP(A797,'مواد اولیه '!A:B,2,0)</f>
        <v>#N/A</v>
      </c>
      <c r="C797" s="27"/>
      <c r="D797" s="12" t="e">
        <f>VLOOKUP(A797,'مواد اولیه '!A:M,13,0)</f>
        <v>#N/A</v>
      </c>
      <c r="E797" s="31" t="e">
        <f t="shared" si="36"/>
        <v>#N/A</v>
      </c>
    </row>
    <row r="798" spans="1:5">
      <c r="A798" s="27"/>
      <c r="B798" s="11" t="e">
        <f>VLOOKUP(A798,'مواد اولیه '!A:B,2,0)</f>
        <v>#N/A</v>
      </c>
      <c r="C798" s="27"/>
      <c r="D798" s="12" t="e">
        <f>VLOOKUP(A798,'مواد اولیه '!A:M,13,0)</f>
        <v>#N/A</v>
      </c>
      <c r="E798" s="31" t="e">
        <f t="shared" si="36"/>
        <v>#N/A</v>
      </c>
    </row>
    <row r="799" spans="1:5">
      <c r="A799" s="27"/>
      <c r="B799" s="11" t="e">
        <f>VLOOKUP(A799,'مواد اولیه '!A:B,2,0)</f>
        <v>#N/A</v>
      </c>
      <c r="C799" s="27"/>
      <c r="D799" s="12" t="e">
        <f>VLOOKUP(A799,'مواد اولیه '!A:M,13,0)</f>
        <v>#N/A</v>
      </c>
      <c r="E799" s="31" t="e">
        <f t="shared" si="36"/>
        <v>#N/A</v>
      </c>
    </row>
    <row r="800" spans="1:5">
      <c r="A800" s="27"/>
      <c r="B800" s="11" t="e">
        <f>VLOOKUP(A800,'مواد اولیه '!A:B,2,0)</f>
        <v>#N/A</v>
      </c>
      <c r="C800" s="27"/>
      <c r="D800" s="12" t="e">
        <f>VLOOKUP(A800,'مواد اولیه '!A:M,13,0)</f>
        <v>#N/A</v>
      </c>
      <c r="E800" s="31" t="e">
        <f t="shared" si="36"/>
        <v>#N/A</v>
      </c>
    </row>
    <row r="801" spans="1:5">
      <c r="A801" s="27"/>
      <c r="B801" s="11" t="e">
        <f>VLOOKUP(A801,'مواد اولیه '!A:B,2,0)</f>
        <v>#N/A</v>
      </c>
      <c r="C801" s="27"/>
      <c r="D801" s="12" t="e">
        <f>VLOOKUP(A801,'مواد اولیه '!A:M,13,0)</f>
        <v>#N/A</v>
      </c>
      <c r="E801" s="31" t="e">
        <f t="shared" si="36"/>
        <v>#N/A</v>
      </c>
    </row>
    <row r="802" spans="1:5">
      <c r="A802" s="27"/>
      <c r="B802" s="11" t="e">
        <f>VLOOKUP(A802,'مواد اولیه '!A:B,2,0)</f>
        <v>#N/A</v>
      </c>
      <c r="C802" s="27"/>
      <c r="D802" s="12" t="e">
        <f>VLOOKUP(A802,'مواد اولیه '!A:M,13,0)</f>
        <v>#N/A</v>
      </c>
      <c r="E802" s="31" t="e">
        <f t="shared" si="36"/>
        <v>#N/A</v>
      </c>
    </row>
    <row r="803" spans="1:5">
      <c r="A803" s="27"/>
      <c r="B803" s="11" t="e">
        <f>VLOOKUP(A803,'مواد اولیه '!A:B,2,0)</f>
        <v>#N/A</v>
      </c>
      <c r="C803" s="27"/>
      <c r="D803" s="12" t="e">
        <f>VLOOKUP(A803,'مواد اولیه '!A:M,13,0)</f>
        <v>#N/A</v>
      </c>
      <c r="E803" s="31" t="e">
        <f t="shared" si="36"/>
        <v>#N/A</v>
      </c>
    </row>
    <row r="804" spans="1:5">
      <c r="A804" s="27"/>
      <c r="B804" s="11" t="e">
        <f>VLOOKUP(A804,'مواد اولیه '!A:B,2,0)</f>
        <v>#N/A</v>
      </c>
      <c r="C804" s="27"/>
      <c r="D804" s="12" t="e">
        <f>VLOOKUP(A804,'مواد اولیه '!A:M,13,0)</f>
        <v>#N/A</v>
      </c>
      <c r="E804" s="31" t="e">
        <f t="shared" si="36"/>
        <v>#N/A</v>
      </c>
    </row>
    <row r="805" spans="1:5">
      <c r="A805" s="27"/>
      <c r="B805" s="11" t="e">
        <f>VLOOKUP(A805,'مواد اولیه '!A:B,2,0)</f>
        <v>#N/A</v>
      </c>
      <c r="C805" s="27"/>
      <c r="D805" s="12" t="e">
        <f>VLOOKUP(A805,'مواد اولیه '!A:M,13,0)</f>
        <v>#N/A</v>
      </c>
      <c r="E805" s="31" t="e">
        <f t="shared" si="36"/>
        <v>#N/A</v>
      </c>
    </row>
    <row r="806" spans="1:5">
      <c r="A806" s="27"/>
      <c r="B806" s="11" t="e">
        <f>VLOOKUP(A806,'مواد اولیه '!A:B,2,0)</f>
        <v>#N/A</v>
      </c>
      <c r="C806" s="27"/>
      <c r="D806" s="12" t="e">
        <f>VLOOKUP(A806,'مواد اولیه '!A:M,13,0)</f>
        <v>#N/A</v>
      </c>
      <c r="E806" s="31" t="e">
        <f t="shared" si="36"/>
        <v>#N/A</v>
      </c>
    </row>
    <row r="807" spans="1:5">
      <c r="A807" s="27"/>
      <c r="B807" s="11" t="e">
        <f>VLOOKUP(A807,'مواد اولیه '!A:B,2,0)</f>
        <v>#N/A</v>
      </c>
      <c r="C807" s="27"/>
      <c r="D807" s="12" t="e">
        <f>VLOOKUP(A807,'مواد اولیه '!A:M,13,0)</f>
        <v>#N/A</v>
      </c>
      <c r="E807" s="31" t="e">
        <f t="shared" si="36"/>
        <v>#N/A</v>
      </c>
    </row>
    <row r="808" spans="1:5">
      <c r="A808" s="27"/>
      <c r="B808" s="11" t="e">
        <f>VLOOKUP(A808,'مواد اولیه '!A:B,2,0)</f>
        <v>#N/A</v>
      </c>
      <c r="C808" s="27"/>
      <c r="D808" s="12" t="e">
        <f>VLOOKUP(A808,'مواد اولیه '!A:M,13,0)</f>
        <v>#N/A</v>
      </c>
      <c r="E808" s="31" t="e">
        <f t="shared" si="36"/>
        <v>#N/A</v>
      </c>
    </row>
    <row r="809" spans="1:5">
      <c r="A809" s="27"/>
      <c r="B809" s="11" t="e">
        <f>VLOOKUP(A809,'مواد اولیه '!A:B,2,0)</f>
        <v>#N/A</v>
      </c>
      <c r="C809" s="27"/>
      <c r="D809" s="12" t="e">
        <f>VLOOKUP(A809,'مواد اولیه '!A:M,13,0)</f>
        <v>#N/A</v>
      </c>
      <c r="E809" s="31" t="e">
        <f t="shared" si="36"/>
        <v>#N/A</v>
      </c>
    </row>
    <row r="810" spans="1:5">
      <c r="A810" s="27"/>
      <c r="B810" s="11" t="e">
        <f>VLOOKUP(A810,'مواد اولیه '!A:B,2,0)</f>
        <v>#N/A</v>
      </c>
      <c r="C810" s="27"/>
      <c r="D810" s="12" t="e">
        <f>VLOOKUP(A810,'مواد اولیه '!A:M,13,0)</f>
        <v>#N/A</v>
      </c>
      <c r="E810" s="31" t="e">
        <f t="shared" si="36"/>
        <v>#N/A</v>
      </c>
    </row>
    <row r="811" spans="1:5">
      <c r="A811" s="27"/>
      <c r="B811" s="11" t="e">
        <f>VLOOKUP(A811,'مواد اولیه '!A:B,2,0)</f>
        <v>#N/A</v>
      </c>
      <c r="C811" s="27"/>
      <c r="D811" s="12" t="e">
        <f>VLOOKUP(A811,'مواد اولیه '!A:M,13,0)</f>
        <v>#N/A</v>
      </c>
      <c r="E811" s="31" t="e">
        <f t="shared" si="36"/>
        <v>#N/A</v>
      </c>
    </row>
    <row r="812" spans="1:5">
      <c r="A812" s="27"/>
      <c r="B812" s="11" t="e">
        <f>VLOOKUP(A812,'مواد اولیه '!A:B,2,0)</f>
        <v>#N/A</v>
      </c>
      <c r="C812" s="27"/>
      <c r="D812" s="12" t="e">
        <f>VLOOKUP(A812,'مواد اولیه '!A:M,13,0)</f>
        <v>#N/A</v>
      </c>
      <c r="E812" s="31" t="e">
        <f t="shared" si="36"/>
        <v>#N/A</v>
      </c>
    </row>
    <row r="813" spans="1:5">
      <c r="A813" s="27"/>
      <c r="B813" s="11" t="e">
        <f>VLOOKUP(A813,'مواد اولیه '!A:B,2,0)</f>
        <v>#N/A</v>
      </c>
      <c r="C813" s="27"/>
      <c r="D813" s="12" t="e">
        <f>VLOOKUP(A813,'مواد اولیه '!A:M,13,0)</f>
        <v>#N/A</v>
      </c>
      <c r="E813" s="31" t="e">
        <f t="shared" si="36"/>
        <v>#N/A</v>
      </c>
    </row>
    <row r="814" spans="1:5">
      <c r="A814" s="27"/>
      <c r="B814" s="11" t="e">
        <f>VLOOKUP(A814,'مواد اولیه '!A:B,2,0)</f>
        <v>#N/A</v>
      </c>
      <c r="C814" s="27"/>
      <c r="D814" s="12" t="e">
        <f>VLOOKUP(A814,'مواد اولیه '!A:M,13,0)</f>
        <v>#N/A</v>
      </c>
      <c r="E814" s="31" t="e">
        <f t="shared" si="36"/>
        <v>#N/A</v>
      </c>
    </row>
    <row r="815" spans="1:5">
      <c r="A815" s="27"/>
      <c r="B815" s="11" t="e">
        <f>VLOOKUP(A815,'مواد اولیه '!A:B,2,0)</f>
        <v>#N/A</v>
      </c>
      <c r="C815" s="27"/>
      <c r="D815" s="12" t="e">
        <f>VLOOKUP(A815,'مواد اولیه '!A:M,13,0)</f>
        <v>#N/A</v>
      </c>
      <c r="E815" s="31" t="e">
        <f t="shared" si="36"/>
        <v>#N/A</v>
      </c>
    </row>
    <row r="816" spans="1:5">
      <c r="A816" s="27"/>
      <c r="B816" s="11" t="e">
        <f>VLOOKUP(A816,'مواد اولیه '!A:B,2,0)</f>
        <v>#N/A</v>
      </c>
      <c r="C816" s="27"/>
      <c r="D816" s="12" t="e">
        <f>VLOOKUP(A816,'مواد اولیه '!A:M,13,0)</f>
        <v>#N/A</v>
      </c>
      <c r="E816" s="31" t="e">
        <f t="shared" si="36"/>
        <v>#N/A</v>
      </c>
    </row>
    <row r="817" spans="1:5">
      <c r="A817" s="27"/>
      <c r="B817" s="11" t="e">
        <f>VLOOKUP(A817,'مواد اولیه '!A:B,2,0)</f>
        <v>#N/A</v>
      </c>
      <c r="C817" s="27"/>
      <c r="D817" s="12" t="e">
        <f>VLOOKUP(A817,'مواد اولیه '!A:M,13,0)</f>
        <v>#N/A</v>
      </c>
      <c r="E817" s="31" t="e">
        <f t="shared" si="36"/>
        <v>#N/A</v>
      </c>
    </row>
    <row r="818" spans="1:5">
      <c r="A818" s="27"/>
      <c r="B818" s="11" t="e">
        <f>VLOOKUP(A818,'مواد اولیه '!A:B,2,0)</f>
        <v>#N/A</v>
      </c>
      <c r="C818" s="27"/>
      <c r="D818" s="12" t="e">
        <f>VLOOKUP(A818,'مواد اولیه '!A:M,13,0)</f>
        <v>#N/A</v>
      </c>
      <c r="E818" s="31" t="e">
        <f t="shared" si="36"/>
        <v>#N/A</v>
      </c>
    </row>
    <row r="819" spans="1:5">
      <c r="A819" s="27"/>
      <c r="B819" s="11" t="e">
        <f>VLOOKUP(A819,'مواد اولیه '!A:B,2,0)</f>
        <v>#N/A</v>
      </c>
      <c r="C819" s="27"/>
      <c r="D819" s="12" t="e">
        <f>VLOOKUP(A819,'مواد اولیه '!A:M,13,0)</f>
        <v>#N/A</v>
      </c>
      <c r="E819" s="31" t="e">
        <f t="shared" si="36"/>
        <v>#N/A</v>
      </c>
    </row>
    <row r="820" spans="1:5">
      <c r="A820" s="27"/>
      <c r="B820" s="11" t="e">
        <f>VLOOKUP(A820,'مواد اولیه '!A:B,2,0)</f>
        <v>#N/A</v>
      </c>
      <c r="C820" s="27"/>
      <c r="D820" s="12" t="e">
        <f>VLOOKUP(A820,'مواد اولیه '!A:M,13,0)</f>
        <v>#N/A</v>
      </c>
      <c r="E820" s="31" t="e">
        <f t="shared" si="36"/>
        <v>#N/A</v>
      </c>
    </row>
    <row r="821" spans="1:5">
      <c r="A821" s="27"/>
      <c r="B821" s="11" t="e">
        <f>VLOOKUP(A821,'مواد اولیه '!A:B,2,0)</f>
        <v>#N/A</v>
      </c>
      <c r="C821" s="27"/>
      <c r="D821" s="12" t="e">
        <f>VLOOKUP(A821,'مواد اولیه '!A:M,13,0)</f>
        <v>#N/A</v>
      </c>
      <c r="E821" s="31" t="e">
        <f t="shared" si="36"/>
        <v>#N/A</v>
      </c>
    </row>
    <row r="822" spans="1:5">
      <c r="A822" s="27"/>
      <c r="B822" s="11" t="e">
        <f>VLOOKUP(A822,'مواد اولیه '!A:B,2,0)</f>
        <v>#N/A</v>
      </c>
      <c r="C822" s="27"/>
      <c r="E822" s="31">
        <f t="shared" si="36"/>
        <v>0</v>
      </c>
    </row>
    <row r="823" spans="1:5">
      <c r="A823" s="27"/>
      <c r="B823" s="11" t="e">
        <f>VLOOKUP(A823,'مواد اولیه '!A:B,2,0)</f>
        <v>#N/A</v>
      </c>
      <c r="C823" s="27"/>
      <c r="E823" s="31">
        <f t="shared" si="36"/>
        <v>0</v>
      </c>
    </row>
    <row r="824" spans="1:5">
      <c r="A824" s="27"/>
      <c r="B824" s="11" t="e">
        <f>VLOOKUP(A824,'مواد اولیه '!A:B,2,0)</f>
        <v>#N/A</v>
      </c>
      <c r="C824" s="27"/>
      <c r="E824" s="31">
        <f t="shared" si="36"/>
        <v>0</v>
      </c>
    </row>
    <row r="825" spans="1:5">
      <c r="A825" s="27"/>
      <c r="B825" s="11" t="e">
        <f>VLOOKUP(A825,'مواد اولیه '!A:B,2,0)</f>
        <v>#N/A</v>
      </c>
      <c r="C825" s="27"/>
      <c r="E825" s="31">
        <f t="shared" si="36"/>
        <v>0</v>
      </c>
    </row>
    <row r="826" spans="1:5">
      <c r="A826" s="27"/>
      <c r="B826" s="11" t="e">
        <f>VLOOKUP(A826,'مواد اولیه '!A:B,2,0)</f>
        <v>#N/A</v>
      </c>
      <c r="C826" s="27"/>
      <c r="E826" s="31">
        <f t="shared" si="36"/>
        <v>0</v>
      </c>
    </row>
    <row r="827" spans="1:5">
      <c r="A827" s="27"/>
      <c r="B827" s="11" t="e">
        <f>VLOOKUP(A827,'مواد اولیه '!A:B,2,0)</f>
        <v>#N/A</v>
      </c>
      <c r="C827" s="27"/>
      <c r="E827" s="31">
        <f t="shared" si="36"/>
        <v>0</v>
      </c>
    </row>
    <row r="828" spans="1:5">
      <c r="A828" s="27"/>
      <c r="B828" s="11" t="e">
        <f>VLOOKUP(A828,'مواد اولیه '!A:B,2,0)</f>
        <v>#N/A</v>
      </c>
      <c r="C828" s="27"/>
      <c r="E828" s="31">
        <f t="shared" si="36"/>
        <v>0</v>
      </c>
    </row>
    <row r="829" spans="1:5">
      <c r="A829" s="27"/>
      <c r="B829" s="11" t="e">
        <f>VLOOKUP(A829,'مواد اولیه '!A:B,2,0)</f>
        <v>#N/A</v>
      </c>
      <c r="C829" s="27"/>
      <c r="E829" s="31">
        <f t="shared" si="36"/>
        <v>0</v>
      </c>
    </row>
    <row r="830" spans="1:5">
      <c r="A830" s="27"/>
      <c r="B830" s="11" t="e">
        <f>VLOOKUP(A830,'مواد اولیه '!A:B,2,0)</f>
        <v>#N/A</v>
      </c>
      <c r="C830" s="27"/>
      <c r="E830" s="31">
        <f t="shared" si="36"/>
        <v>0</v>
      </c>
    </row>
    <row r="831" spans="1:5">
      <c r="A831" s="27"/>
      <c r="B831" s="11" t="e">
        <f>VLOOKUP(A831,'مواد اولیه '!A:B,2,0)</f>
        <v>#N/A</v>
      </c>
      <c r="C831" s="27"/>
      <c r="E831" s="31">
        <f t="shared" si="36"/>
        <v>0</v>
      </c>
    </row>
    <row r="832" spans="1:5">
      <c r="A832" s="27"/>
      <c r="B832" s="11" t="e">
        <f>VLOOKUP(A832,'مواد اولیه '!A:B,2,0)</f>
        <v>#N/A</v>
      </c>
      <c r="C832" s="27"/>
      <c r="E832" s="31">
        <f t="shared" si="36"/>
        <v>0</v>
      </c>
    </row>
    <row r="833" spans="1:5">
      <c r="A833" s="27"/>
      <c r="B833" s="11" t="e">
        <f>VLOOKUP(A833,'مواد اولیه '!A:B,2,0)</f>
        <v>#N/A</v>
      </c>
      <c r="C833" s="27"/>
      <c r="E833" s="31">
        <f t="shared" si="36"/>
        <v>0</v>
      </c>
    </row>
    <row r="834" spans="1:5">
      <c r="A834" s="27"/>
      <c r="B834" s="11" t="e">
        <f>VLOOKUP(A834,'مواد اولیه '!A:B,2,0)</f>
        <v>#N/A</v>
      </c>
      <c r="C834" s="27"/>
      <c r="E834" s="31">
        <f t="shared" si="36"/>
        <v>0</v>
      </c>
    </row>
    <row r="835" spans="1:5">
      <c r="A835" s="27"/>
      <c r="B835" s="11" t="e">
        <f>VLOOKUP(A835,'مواد اولیه '!A:B,2,0)</f>
        <v>#N/A</v>
      </c>
      <c r="C835" s="27"/>
      <c r="E835" s="31">
        <f t="shared" si="36"/>
        <v>0</v>
      </c>
    </row>
    <row r="836" spans="1:5">
      <c r="A836" s="27"/>
      <c r="B836" s="11" t="e">
        <f>VLOOKUP(A836,'مواد اولیه '!A:B,2,0)</f>
        <v>#N/A</v>
      </c>
      <c r="C836" s="27"/>
      <c r="E836" s="31">
        <f t="shared" si="36"/>
        <v>0</v>
      </c>
    </row>
    <row r="837" spans="1:5">
      <c r="A837" s="27"/>
      <c r="B837" s="11" t="e">
        <f>VLOOKUP(A837,'مواد اولیه '!A:B,2,0)</f>
        <v>#N/A</v>
      </c>
      <c r="C837" s="27"/>
      <c r="E837" s="31">
        <f t="shared" si="36"/>
        <v>0</v>
      </c>
    </row>
    <row r="838" spans="1:5">
      <c r="A838" s="27"/>
      <c r="B838" s="11" t="e">
        <f>VLOOKUP(A838,'مواد اولیه '!A:B,2,0)</f>
        <v>#N/A</v>
      </c>
      <c r="C838" s="27"/>
      <c r="E838" s="31">
        <f t="shared" si="36"/>
        <v>0</v>
      </c>
    </row>
    <row r="839" spans="1:5">
      <c r="A839" s="27"/>
      <c r="B839" s="11" t="e">
        <f>VLOOKUP(A839,'مواد اولیه '!A:B,2,0)</f>
        <v>#N/A</v>
      </c>
      <c r="C839" s="27"/>
      <c r="E839" s="31">
        <f t="shared" si="36"/>
        <v>0</v>
      </c>
    </row>
    <row r="840" spans="1:5">
      <c r="A840" s="27"/>
      <c r="B840" s="11" t="e">
        <f>VLOOKUP(A840,'مواد اولیه '!A:B,2,0)</f>
        <v>#N/A</v>
      </c>
      <c r="C840" s="27"/>
      <c r="E840" s="31">
        <f t="shared" si="36"/>
        <v>0</v>
      </c>
    </row>
    <row r="841" spans="1:5">
      <c r="A841" s="27"/>
      <c r="B841" s="11" t="e">
        <f>VLOOKUP(A841,'مواد اولیه '!A:B,2,0)</f>
        <v>#N/A</v>
      </c>
      <c r="C841" s="27"/>
      <c r="E841" s="31">
        <f t="shared" si="36"/>
        <v>0</v>
      </c>
    </row>
    <row r="842" spans="1:5">
      <c r="A842" s="27"/>
      <c r="B842" s="11" t="e">
        <f>VLOOKUP(A842,'مواد اولیه '!A:B,2,0)</f>
        <v>#N/A</v>
      </c>
      <c r="C842" s="27"/>
      <c r="E842" s="31">
        <f t="shared" ref="E842:E859" si="37">(D842*C842)/1000</f>
        <v>0</v>
      </c>
    </row>
    <row r="843" spans="1:5">
      <c r="A843" s="27"/>
      <c r="B843" s="11" t="e">
        <f>VLOOKUP(A843,'مواد اولیه '!A:B,2,0)</f>
        <v>#N/A</v>
      </c>
      <c r="C843" s="27"/>
      <c r="E843" s="31">
        <f t="shared" si="37"/>
        <v>0</v>
      </c>
    </row>
    <row r="844" spans="1:5">
      <c r="A844" s="27"/>
      <c r="B844" s="11" t="e">
        <f>VLOOKUP(A844,'مواد اولیه '!A:B,2,0)</f>
        <v>#N/A</v>
      </c>
      <c r="C844" s="27"/>
      <c r="E844" s="31">
        <f t="shared" si="37"/>
        <v>0</v>
      </c>
    </row>
    <row r="845" spans="1:5">
      <c r="A845" s="27"/>
      <c r="B845" s="11" t="e">
        <f>VLOOKUP(A845,'مواد اولیه '!A:B,2,0)</f>
        <v>#N/A</v>
      </c>
      <c r="C845" s="27"/>
      <c r="E845" s="31">
        <f t="shared" si="37"/>
        <v>0</v>
      </c>
    </row>
    <row r="846" spans="1:5">
      <c r="A846" s="27"/>
      <c r="B846" s="11" t="e">
        <f>VLOOKUP(A846,'مواد اولیه '!A:B,2,0)</f>
        <v>#N/A</v>
      </c>
      <c r="C846" s="27"/>
      <c r="E846" s="31">
        <f t="shared" si="37"/>
        <v>0</v>
      </c>
    </row>
    <row r="847" spans="1:5">
      <c r="A847" s="27"/>
      <c r="B847" s="11" t="e">
        <f>VLOOKUP(A847,'مواد اولیه '!A:B,2,0)</f>
        <v>#N/A</v>
      </c>
      <c r="C847" s="27"/>
      <c r="E847" s="31">
        <f t="shared" si="37"/>
        <v>0</v>
      </c>
    </row>
    <row r="848" spans="1:5">
      <c r="A848" s="27"/>
      <c r="B848" s="11" t="e">
        <f>VLOOKUP(A848,'مواد اولیه '!A:B,2,0)</f>
        <v>#N/A</v>
      </c>
      <c r="C848" s="27"/>
      <c r="E848" s="31">
        <f t="shared" si="37"/>
        <v>0</v>
      </c>
    </row>
    <row r="849" spans="1:5">
      <c r="A849" s="27"/>
      <c r="B849" s="11" t="e">
        <f>VLOOKUP(A849,'مواد اولیه '!A:B,2,0)</f>
        <v>#N/A</v>
      </c>
      <c r="C849" s="27"/>
      <c r="E849" s="31">
        <f t="shared" si="37"/>
        <v>0</v>
      </c>
    </row>
    <row r="850" spans="1:5">
      <c r="A850" s="27"/>
      <c r="B850" s="11" t="e">
        <f>VLOOKUP(A850,'مواد اولیه '!A:B,2,0)</f>
        <v>#N/A</v>
      </c>
      <c r="C850" s="27"/>
      <c r="E850" s="31">
        <f t="shared" si="37"/>
        <v>0</v>
      </c>
    </row>
    <row r="851" spans="1:5">
      <c r="A851" s="27"/>
      <c r="B851" s="11" t="e">
        <f>VLOOKUP(A851,'مواد اولیه '!A:B,2,0)</f>
        <v>#N/A</v>
      </c>
      <c r="C851" s="27"/>
      <c r="E851" s="31">
        <f t="shared" si="37"/>
        <v>0</v>
      </c>
    </row>
    <row r="852" spans="1:5">
      <c r="A852" s="27"/>
      <c r="B852" s="11" t="e">
        <f>VLOOKUP(A852,'مواد اولیه '!A:B,2,0)</f>
        <v>#N/A</v>
      </c>
      <c r="C852" s="27"/>
      <c r="E852" s="31">
        <f t="shared" si="37"/>
        <v>0</v>
      </c>
    </row>
    <row r="853" spans="1:5">
      <c r="B853" s="39" t="e">
        <f>VLOOKUP(A853,'مواد اولیه '!A:B,2,0)</f>
        <v>#N/A</v>
      </c>
      <c r="C853" s="27"/>
      <c r="E853" s="31">
        <f t="shared" si="37"/>
        <v>0</v>
      </c>
    </row>
    <row r="854" spans="1:5">
      <c r="B854" s="11" t="e">
        <f>VLOOKUP(A854,'مواد اولیه '!A:B,2,0)</f>
        <v>#N/A</v>
      </c>
      <c r="C854" s="27"/>
      <c r="E854" s="31">
        <f t="shared" si="37"/>
        <v>0</v>
      </c>
    </row>
    <row r="855" spans="1:5">
      <c r="B855" s="11" t="e">
        <f>VLOOKUP(A855,'مواد اولیه '!A:B,2,0)</f>
        <v>#N/A</v>
      </c>
      <c r="C855" s="27"/>
      <c r="E855" s="31">
        <f t="shared" si="37"/>
        <v>0</v>
      </c>
    </row>
    <row r="856" spans="1:5">
      <c r="B856" s="11" t="e">
        <f>VLOOKUP(A856,'مواد اولیه '!A:B,2,0)</f>
        <v>#N/A</v>
      </c>
      <c r="C856" s="27"/>
      <c r="E856" s="31">
        <f t="shared" si="37"/>
        <v>0</v>
      </c>
    </row>
    <row r="857" spans="1:5">
      <c r="B857" s="11" t="e">
        <f>VLOOKUP(A857,'مواد اولیه '!A:B,2,0)</f>
        <v>#N/A</v>
      </c>
      <c r="C857" s="27"/>
      <c r="E857" s="31">
        <f t="shared" si="37"/>
        <v>0</v>
      </c>
    </row>
    <row r="858" spans="1:5">
      <c r="B858" s="11" t="e">
        <f>VLOOKUP(A858,'مواد اولیه '!A:B,2,0)</f>
        <v>#N/A</v>
      </c>
      <c r="E858" s="31">
        <f t="shared" si="37"/>
        <v>0</v>
      </c>
    </row>
    <row r="859" spans="1:5">
      <c r="B859" s="11" t="e">
        <f>VLOOKUP(A859,'مواد اولیه '!A:B,2,0)</f>
        <v>#N/A</v>
      </c>
      <c r="E859" s="31">
        <f t="shared" si="37"/>
        <v>0</v>
      </c>
    </row>
  </sheetData>
  <sheetProtection algorithmName="SHA-512" hashValue="WOkI2uT0UFLnH6xxzVeKWWLcCdSkriOvdPm+q5G15rMfJ81mMjE/ohyeGPkoY+P43rQC5rbfbr4O22OlTruJjw==" saltValue="rshIV/7XUh6lkzh1nJ/8wA==" spinCount="100000" sheet="1" objects="1" scenarios="1"/>
  <pageMargins left="0.70866141732283472" right="0.70866141732283472" top="0.74803149606299213" bottom="0.74803149606299213" header="0.31496062992125984" footer="0.31496062992125984"/>
  <pageSetup scale="85" orientation="portrait" r:id="rId1"/>
  <ignoredErrors>
    <ignoredError sqref="B3:E8 B181:E187 B175 C454 B453:D453 B45:D45 B90:E103 B89:D89 B105:E112 B104 B114:E116 B113:D113 B130:E133 B129 B140:E145 B139 B165:E167 B164:D164 B188:D188 B237:E247 B236:D236 B249:E252 B248:D248 B318:E318 B340:E340 B320 B353:D353 B174:C174 C173 E173:E174 B176:E176 B189:E197 B259:E259 B257 D257:E257 B343:E348 B375:E375 B382:D382 B405:E406 B440:E444 B147:E147 B146 D146:E146 B156:E157 B152 D152:E152 B153:C155 E153:E155 B266:E280 D320 B319:D319 B316:E316 C315:E315 B119:E119 B118 D118:E118 B128:E128 B125 D125:E125 B354:E354 B362:C362 E362 B385:E386 D175 B177 B2 D2:E2 B10:E12 B9 D9:E9 B14:E15 B13 D13:E13 B17:E22 B16 D16:E16 B24:E26 B23 D23:E23 B28:E39 B27 D27:E27 B41:E42 B40 D40:E40 B43:B44 D43:E44 B47:E47 B46 D46:E46 B52:E54 D51:E51 B49:E49 B48 D48 B58:D58 B56:B57 D56:E57 B60:E88 B59 D59:E59 D104 B122:E124 D129 B135:E138 B134 D134:E134 D139 B149:E151 B148 D148:E148 B159:E163 B158 D158:E158 B169:E169 B168 D168:E168 B170:B171 D170:E171 D177 B179:E180 B199:E200 B198 D198:E198 B202:E212 B201 D201:E201 B214:E224 B213 D213:E213 B226:E235 B225 D225:E225 B254:E256 B253 D253:E253 D260 B260:B261 D261:E261 B262:E263 B50:B51 D50 B286:E295 B282:E283 B281 D281:E281 B284:B285 D284:E285 B297:E297 B296 D296:E296 B322:E337 B341:B342 D341:E342 B350:E352 B349 D349:E349 B356:E360 C355:E355 B363:E365 C366 E366 B381:E381 B379:B380 D379:E380 B384 D384:E384 B393:E393 B404:D404 B408:E409 B407 D407:E407 B410:B411 D410:E411 B412:E432 B438:E438 B437 D437:E437 B452 D452:E452 B446:E451 B445 D445:E445 B388:E391 C387:E387 C117:E117 B120:B121 D120:E121 B126:E126 B299:E309 B298 D298 B395:E396 B394:C394 E394 B434:E435 B433 D433:E433 B310:E314 B265:D265 B339:D339 B436:E436 B55 D55 B377:E378 B376 D376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rightToLeft="1" topLeftCell="A33" workbookViewId="0">
      <selection activeCell="F39" sqref="F39"/>
    </sheetView>
  </sheetViews>
  <sheetFormatPr defaultColWidth="9.140625" defaultRowHeight="18"/>
  <cols>
    <col min="1" max="1" width="9.140625" style="41"/>
    <col min="2" max="2" width="32.7109375" style="41" bestFit="1" customWidth="1"/>
    <col min="3" max="3" width="18.42578125" style="41" customWidth="1"/>
    <col min="4" max="4" width="12.140625" style="41" bestFit="1" customWidth="1"/>
    <col min="5" max="5" width="19" style="41" bestFit="1" customWidth="1"/>
    <col min="6" max="6" width="17.5703125" style="41" customWidth="1"/>
    <col min="7" max="7" width="32.5703125" style="41" bestFit="1" customWidth="1"/>
    <col min="8" max="8" width="11.28515625" style="41" bestFit="1" customWidth="1"/>
    <col min="9" max="9" width="22.42578125" style="41" customWidth="1"/>
    <col min="10" max="16384" width="9.140625" style="41"/>
  </cols>
  <sheetData>
    <row r="1" spans="1:9" ht="87.75" customHeight="1">
      <c r="A1" s="42" t="s">
        <v>271</v>
      </c>
      <c r="B1" s="42" t="s">
        <v>179</v>
      </c>
      <c r="C1" s="45" t="s">
        <v>290</v>
      </c>
      <c r="D1" s="42" t="s">
        <v>272</v>
      </c>
      <c r="E1" s="42" t="s">
        <v>273</v>
      </c>
      <c r="F1" s="46" t="s">
        <v>274</v>
      </c>
      <c r="G1" s="42" t="s">
        <v>275</v>
      </c>
      <c r="H1" s="45" t="s">
        <v>276</v>
      </c>
      <c r="I1" s="42" t="s">
        <v>277</v>
      </c>
    </row>
    <row r="2" spans="1:9">
      <c r="A2" s="40">
        <v>1</v>
      </c>
      <c r="B2" s="40" t="s">
        <v>0</v>
      </c>
      <c r="C2" s="40">
        <v>3366</v>
      </c>
      <c r="D2" s="40">
        <f>'آنالیز غذایی'!E14</f>
        <v>544911.85</v>
      </c>
      <c r="E2" s="40">
        <f>ROUNDUP(D2,0)</f>
        <v>544912</v>
      </c>
      <c r="F2" s="47">
        <v>0</v>
      </c>
      <c r="G2" s="40">
        <f>C2*E2</f>
        <v>1834173792</v>
      </c>
      <c r="H2" s="40">
        <f>C2*F2</f>
        <v>0</v>
      </c>
      <c r="I2" s="40">
        <f>G2+H2</f>
        <v>1834173792</v>
      </c>
    </row>
    <row r="3" spans="1:9">
      <c r="A3" s="40">
        <v>2</v>
      </c>
      <c r="B3" s="40" t="s">
        <v>6</v>
      </c>
      <c r="C3" s="40">
        <v>17771</v>
      </c>
      <c r="D3" s="40">
        <f>'آنالیز غذایی'!E28</f>
        <v>519163.85</v>
      </c>
      <c r="E3" s="40">
        <f t="shared" ref="E3:E65" si="0">ROUNDUP(D3,0)</f>
        <v>519164</v>
      </c>
      <c r="F3" s="47">
        <v>0</v>
      </c>
      <c r="G3" s="40">
        <f t="shared" ref="G3:G65" si="1">C3*E3</f>
        <v>9226063444</v>
      </c>
      <c r="H3" s="40">
        <f t="shared" ref="H3:H50" si="2">C3*F3</f>
        <v>0</v>
      </c>
      <c r="I3" s="40">
        <f t="shared" ref="I3:I50" si="3">G3+H3</f>
        <v>9226063444</v>
      </c>
    </row>
    <row r="4" spans="1:9">
      <c r="A4" s="40">
        <v>3</v>
      </c>
      <c r="B4" s="40" t="s">
        <v>7</v>
      </c>
      <c r="C4" s="40">
        <v>18747</v>
      </c>
      <c r="D4" s="40">
        <f>'آنالیز غذایی'!E41</f>
        <v>547462.6</v>
      </c>
      <c r="E4" s="40">
        <f t="shared" si="0"/>
        <v>547463</v>
      </c>
      <c r="F4" s="47">
        <v>0</v>
      </c>
      <c r="G4" s="40">
        <f t="shared" si="1"/>
        <v>10263288861</v>
      </c>
      <c r="H4" s="40">
        <f t="shared" si="2"/>
        <v>0</v>
      </c>
      <c r="I4" s="40">
        <f t="shared" si="3"/>
        <v>10263288861</v>
      </c>
    </row>
    <row r="5" spans="1:9">
      <c r="A5" s="40">
        <v>4</v>
      </c>
      <c r="B5" s="40" t="s">
        <v>8</v>
      </c>
      <c r="C5" s="40">
        <v>0</v>
      </c>
      <c r="D5" s="40">
        <f>'آنالیز غذایی'!E53</f>
        <v>212600</v>
      </c>
      <c r="E5" s="40">
        <f t="shared" si="0"/>
        <v>212600</v>
      </c>
      <c r="F5" s="47">
        <v>0</v>
      </c>
      <c r="G5" s="40">
        <f t="shared" si="1"/>
        <v>0</v>
      </c>
      <c r="H5" s="40">
        <f t="shared" si="2"/>
        <v>0</v>
      </c>
      <c r="I5" s="40">
        <f t="shared" si="3"/>
        <v>0</v>
      </c>
    </row>
    <row r="6" spans="1:9">
      <c r="A6" s="40">
        <v>5</v>
      </c>
      <c r="B6" s="40" t="s">
        <v>9</v>
      </c>
      <c r="C6" s="40">
        <v>13090</v>
      </c>
      <c r="D6" s="40">
        <f>'آنالیز غذایی'!E61</f>
        <v>839100</v>
      </c>
      <c r="E6" s="40">
        <f t="shared" si="0"/>
        <v>839100</v>
      </c>
      <c r="F6" s="47">
        <v>0</v>
      </c>
      <c r="G6" s="40">
        <f t="shared" si="1"/>
        <v>10983819000</v>
      </c>
      <c r="H6" s="40">
        <f t="shared" si="2"/>
        <v>0</v>
      </c>
      <c r="I6" s="40">
        <f t="shared" si="3"/>
        <v>10983819000</v>
      </c>
    </row>
    <row r="7" spans="1:9">
      <c r="A7" s="40">
        <v>6</v>
      </c>
      <c r="B7" s="40" t="s">
        <v>10</v>
      </c>
      <c r="C7" s="40">
        <v>3899</v>
      </c>
      <c r="D7" s="40">
        <f>'آنالیز غذایی'!E73</f>
        <v>477365.1</v>
      </c>
      <c r="E7" s="40">
        <f t="shared" si="0"/>
        <v>477366</v>
      </c>
      <c r="F7" s="47">
        <v>0</v>
      </c>
      <c r="G7" s="40">
        <f t="shared" si="1"/>
        <v>1861250034</v>
      </c>
      <c r="H7" s="40">
        <f t="shared" si="2"/>
        <v>0</v>
      </c>
      <c r="I7" s="40">
        <f t="shared" si="3"/>
        <v>1861250034</v>
      </c>
    </row>
    <row r="8" spans="1:9">
      <c r="A8" s="40">
        <v>7</v>
      </c>
      <c r="B8" s="40" t="s">
        <v>11</v>
      </c>
      <c r="C8" s="40">
        <v>7361</v>
      </c>
      <c r="D8" s="40">
        <f>'آنالیز غذایی'!E86</f>
        <v>440058.89999999997</v>
      </c>
      <c r="E8" s="40">
        <f t="shared" si="0"/>
        <v>440059</v>
      </c>
      <c r="F8" s="47">
        <v>0</v>
      </c>
      <c r="G8" s="40">
        <f t="shared" si="1"/>
        <v>3239274299</v>
      </c>
      <c r="H8" s="40">
        <f t="shared" si="2"/>
        <v>0</v>
      </c>
      <c r="I8" s="40">
        <f t="shared" si="3"/>
        <v>3239274299</v>
      </c>
    </row>
    <row r="9" spans="1:9">
      <c r="A9" s="40">
        <v>8</v>
      </c>
      <c r="B9" s="40" t="s">
        <v>12</v>
      </c>
      <c r="C9" s="40">
        <v>0</v>
      </c>
      <c r="D9" s="40">
        <f>'آنالیز غذایی'!E100</f>
        <v>816983.92857142852</v>
      </c>
      <c r="E9" s="40">
        <f t="shared" si="0"/>
        <v>816984</v>
      </c>
      <c r="F9" s="47">
        <v>0</v>
      </c>
      <c r="G9" s="40">
        <f t="shared" si="1"/>
        <v>0</v>
      </c>
      <c r="H9" s="40">
        <f t="shared" si="2"/>
        <v>0</v>
      </c>
      <c r="I9" s="40">
        <f t="shared" si="3"/>
        <v>0</v>
      </c>
    </row>
    <row r="10" spans="1:9">
      <c r="A10" s="40">
        <v>9</v>
      </c>
      <c r="B10" s="40" t="s">
        <v>14</v>
      </c>
      <c r="C10" s="40">
        <v>25027</v>
      </c>
      <c r="D10" s="40">
        <f>'آنالیز غذایی'!E116</f>
        <v>757227.8</v>
      </c>
      <c r="E10" s="40">
        <f t="shared" si="0"/>
        <v>757228</v>
      </c>
      <c r="F10" s="47">
        <v>0</v>
      </c>
      <c r="G10" s="40">
        <f t="shared" si="1"/>
        <v>18951145156</v>
      </c>
      <c r="H10" s="40">
        <f t="shared" si="2"/>
        <v>0</v>
      </c>
      <c r="I10" s="40">
        <f t="shared" si="3"/>
        <v>18951145156</v>
      </c>
    </row>
    <row r="11" spans="1:9">
      <c r="A11" s="40">
        <v>10</v>
      </c>
      <c r="B11" s="40" t="s">
        <v>254</v>
      </c>
      <c r="C11" s="40">
        <v>5321</v>
      </c>
      <c r="D11" s="40">
        <f>'آنالیز غذایی'!E130</f>
        <v>502642.7</v>
      </c>
      <c r="E11" s="40">
        <f t="shared" si="0"/>
        <v>502643</v>
      </c>
      <c r="F11" s="47">
        <v>0</v>
      </c>
      <c r="G11" s="40">
        <f t="shared" si="1"/>
        <v>2674563403</v>
      </c>
      <c r="H11" s="40">
        <f t="shared" si="2"/>
        <v>0</v>
      </c>
      <c r="I11" s="40">
        <f t="shared" si="3"/>
        <v>2674563403</v>
      </c>
    </row>
    <row r="12" spans="1:9">
      <c r="A12" s="40">
        <v>11</v>
      </c>
      <c r="B12" s="40" t="s">
        <v>18</v>
      </c>
      <c r="C12" s="40">
        <v>0</v>
      </c>
      <c r="D12" s="40">
        <f>'آنالیز غذایی'!E140</f>
        <v>267896</v>
      </c>
      <c r="E12" s="40">
        <f t="shared" si="0"/>
        <v>267896</v>
      </c>
      <c r="F12" s="47">
        <v>0</v>
      </c>
      <c r="G12" s="40">
        <f t="shared" si="1"/>
        <v>0</v>
      </c>
      <c r="H12" s="40">
        <f t="shared" si="2"/>
        <v>0</v>
      </c>
      <c r="I12" s="40">
        <f t="shared" si="3"/>
        <v>0</v>
      </c>
    </row>
    <row r="13" spans="1:9">
      <c r="A13" s="40">
        <v>12</v>
      </c>
      <c r="B13" s="40" t="s">
        <v>20</v>
      </c>
      <c r="C13" s="40">
        <v>4633</v>
      </c>
      <c r="D13" s="40">
        <f>'آنالیز غذایی'!E153</f>
        <v>596562.1</v>
      </c>
      <c r="E13" s="40">
        <f t="shared" si="0"/>
        <v>596563</v>
      </c>
      <c r="F13" s="47">
        <v>0</v>
      </c>
      <c r="G13" s="40">
        <f t="shared" si="1"/>
        <v>2763876379</v>
      </c>
      <c r="H13" s="40">
        <f t="shared" si="2"/>
        <v>0</v>
      </c>
      <c r="I13" s="40">
        <f t="shared" si="3"/>
        <v>2763876379</v>
      </c>
    </row>
    <row r="14" spans="1:9">
      <c r="A14" s="40">
        <v>13</v>
      </c>
      <c r="B14" s="40" t="s">
        <v>21</v>
      </c>
      <c r="C14" s="40">
        <v>11912</v>
      </c>
      <c r="D14" s="40">
        <f>'آنالیز غذایی'!E166</f>
        <v>930655.2</v>
      </c>
      <c r="E14" s="40">
        <f t="shared" si="0"/>
        <v>930656</v>
      </c>
      <c r="F14" s="47">
        <v>0</v>
      </c>
      <c r="G14" s="40">
        <f t="shared" si="1"/>
        <v>11085974272</v>
      </c>
      <c r="H14" s="40">
        <f t="shared" si="2"/>
        <v>0</v>
      </c>
      <c r="I14" s="40">
        <f t="shared" si="3"/>
        <v>11085974272</v>
      </c>
    </row>
    <row r="15" spans="1:9">
      <c r="A15" s="40">
        <v>14</v>
      </c>
      <c r="B15" s="40" t="s">
        <v>24</v>
      </c>
      <c r="C15" s="40">
        <v>49773</v>
      </c>
      <c r="D15" s="40">
        <f>'آنالیز غذایی'!E181</f>
        <v>614060</v>
      </c>
      <c r="E15" s="40">
        <f t="shared" si="0"/>
        <v>614060</v>
      </c>
      <c r="F15" s="47">
        <v>0</v>
      </c>
      <c r="G15" s="40">
        <f t="shared" si="1"/>
        <v>30563608380</v>
      </c>
      <c r="H15" s="40">
        <f t="shared" si="2"/>
        <v>0</v>
      </c>
      <c r="I15" s="40">
        <f t="shared" si="3"/>
        <v>30563608380</v>
      </c>
    </row>
    <row r="16" spans="1:9">
      <c r="A16" s="40">
        <v>15</v>
      </c>
      <c r="B16" s="40" t="s">
        <v>27</v>
      </c>
      <c r="C16" s="40">
        <v>0</v>
      </c>
      <c r="D16" s="40">
        <f>'آنالیز غذایی'!E191</f>
        <v>336865.1</v>
      </c>
      <c r="E16" s="40">
        <f t="shared" si="0"/>
        <v>336866</v>
      </c>
      <c r="F16" s="47">
        <v>0</v>
      </c>
      <c r="G16" s="40">
        <f t="shared" si="1"/>
        <v>0</v>
      </c>
      <c r="H16" s="40">
        <f t="shared" si="2"/>
        <v>0</v>
      </c>
      <c r="I16" s="40">
        <f t="shared" si="3"/>
        <v>0</v>
      </c>
    </row>
    <row r="17" spans="1:9">
      <c r="A17" s="40">
        <v>16</v>
      </c>
      <c r="B17" s="40" t="s">
        <v>32</v>
      </c>
      <c r="C17" s="40">
        <v>7762</v>
      </c>
      <c r="D17" s="40">
        <f>'آنالیز غذایی'!E203</f>
        <v>520042.6</v>
      </c>
      <c r="E17" s="40">
        <f t="shared" si="0"/>
        <v>520043</v>
      </c>
      <c r="F17" s="47">
        <v>0</v>
      </c>
      <c r="G17" s="40">
        <f t="shared" si="1"/>
        <v>4036573766</v>
      </c>
      <c r="H17" s="40">
        <f t="shared" si="2"/>
        <v>0</v>
      </c>
      <c r="I17" s="40">
        <f t="shared" si="3"/>
        <v>4036573766</v>
      </c>
    </row>
    <row r="18" spans="1:9">
      <c r="A18" s="40">
        <v>17</v>
      </c>
      <c r="B18" s="40" t="s">
        <v>33</v>
      </c>
      <c r="C18" s="40">
        <v>0</v>
      </c>
      <c r="D18" s="40">
        <f>'آنالیز غذایی'!E215</f>
        <v>524500.19999999995</v>
      </c>
      <c r="E18" s="40">
        <f t="shared" si="0"/>
        <v>524501</v>
      </c>
      <c r="F18" s="47">
        <v>0</v>
      </c>
      <c r="G18" s="40">
        <f t="shared" si="1"/>
        <v>0</v>
      </c>
      <c r="H18" s="40">
        <f t="shared" si="2"/>
        <v>0</v>
      </c>
      <c r="I18" s="40">
        <f t="shared" si="3"/>
        <v>0</v>
      </c>
    </row>
    <row r="19" spans="1:9">
      <c r="A19" s="40">
        <v>18</v>
      </c>
      <c r="B19" s="40" t="s">
        <v>34</v>
      </c>
      <c r="C19" s="40">
        <v>0</v>
      </c>
      <c r="D19" s="40">
        <f>'آنالیز غذایی'!E227</f>
        <v>604060.1</v>
      </c>
      <c r="E19" s="40">
        <f t="shared" si="0"/>
        <v>604061</v>
      </c>
      <c r="F19" s="47">
        <v>0</v>
      </c>
      <c r="G19" s="40">
        <f t="shared" si="1"/>
        <v>0</v>
      </c>
      <c r="H19" s="40">
        <f t="shared" si="2"/>
        <v>0</v>
      </c>
      <c r="I19" s="40">
        <f t="shared" si="3"/>
        <v>0</v>
      </c>
    </row>
    <row r="20" spans="1:9">
      <c r="A20" s="40">
        <v>19</v>
      </c>
      <c r="B20" s="40" t="s">
        <v>36</v>
      </c>
      <c r="C20" s="40">
        <v>0</v>
      </c>
      <c r="D20" s="40">
        <f>'آنالیز غذایی'!E238</f>
        <v>824655.2</v>
      </c>
      <c r="E20" s="40">
        <f t="shared" si="0"/>
        <v>824656</v>
      </c>
      <c r="F20" s="47">
        <v>0</v>
      </c>
      <c r="G20" s="40">
        <f t="shared" si="1"/>
        <v>0</v>
      </c>
      <c r="H20" s="40">
        <f t="shared" si="2"/>
        <v>0</v>
      </c>
      <c r="I20" s="40">
        <f t="shared" si="3"/>
        <v>0</v>
      </c>
    </row>
    <row r="21" spans="1:9">
      <c r="A21" s="40">
        <v>20</v>
      </c>
      <c r="B21" s="40" t="s">
        <v>37</v>
      </c>
      <c r="C21" s="40">
        <v>0</v>
      </c>
      <c r="D21" s="40">
        <f>'آنالیز غذایی'!E251</f>
        <v>579365.1</v>
      </c>
      <c r="E21" s="40">
        <f t="shared" si="0"/>
        <v>579366</v>
      </c>
      <c r="F21" s="47">
        <v>0</v>
      </c>
      <c r="G21" s="40">
        <f t="shared" si="1"/>
        <v>0</v>
      </c>
      <c r="H21" s="40">
        <f t="shared" si="2"/>
        <v>0</v>
      </c>
      <c r="I21" s="40">
        <f t="shared" si="3"/>
        <v>0</v>
      </c>
    </row>
    <row r="22" spans="1:9">
      <c r="A22" s="40">
        <v>21</v>
      </c>
      <c r="B22" s="40" t="s">
        <v>38</v>
      </c>
      <c r="C22" s="40">
        <v>0</v>
      </c>
      <c r="D22" s="40">
        <f>'آنالیز غذایی'!E265</f>
        <v>664078.4</v>
      </c>
      <c r="E22" s="40">
        <f t="shared" si="0"/>
        <v>664079</v>
      </c>
      <c r="F22" s="47">
        <v>0</v>
      </c>
      <c r="G22" s="40">
        <f t="shared" si="1"/>
        <v>0</v>
      </c>
      <c r="H22" s="40">
        <f t="shared" si="2"/>
        <v>0</v>
      </c>
      <c r="I22" s="40">
        <f t="shared" si="3"/>
        <v>0</v>
      </c>
    </row>
    <row r="23" spans="1:9">
      <c r="A23" s="40">
        <v>22</v>
      </c>
      <c r="B23" s="40" t="s">
        <v>40</v>
      </c>
      <c r="C23" s="40">
        <v>6239</v>
      </c>
      <c r="D23" s="40">
        <f>'آنالیز غذایی'!E277</f>
        <v>502804.1</v>
      </c>
      <c r="E23" s="40">
        <f t="shared" si="0"/>
        <v>502805</v>
      </c>
      <c r="F23" s="47">
        <v>0</v>
      </c>
      <c r="G23" s="40">
        <f t="shared" si="1"/>
        <v>3137000395</v>
      </c>
      <c r="H23" s="40">
        <f t="shared" si="2"/>
        <v>0</v>
      </c>
      <c r="I23" s="40">
        <f t="shared" si="3"/>
        <v>3137000395</v>
      </c>
    </row>
    <row r="24" spans="1:9">
      <c r="A24" s="40">
        <v>23</v>
      </c>
      <c r="B24" s="40" t="s">
        <v>41</v>
      </c>
      <c r="C24" s="40">
        <v>5255</v>
      </c>
      <c r="D24" s="40">
        <f>'آنالیز غذایی'!E290</f>
        <v>269932.59999999998</v>
      </c>
      <c r="E24" s="40">
        <f t="shared" si="0"/>
        <v>269933</v>
      </c>
      <c r="F24" s="47">
        <v>0</v>
      </c>
      <c r="G24" s="40">
        <f t="shared" si="1"/>
        <v>1418497915</v>
      </c>
      <c r="H24" s="40">
        <f t="shared" si="2"/>
        <v>0</v>
      </c>
      <c r="I24" s="40">
        <f t="shared" si="3"/>
        <v>1418497915</v>
      </c>
    </row>
    <row r="25" spans="1:9">
      <c r="A25" s="40">
        <v>24</v>
      </c>
      <c r="B25" s="40" t="s">
        <v>42</v>
      </c>
      <c r="C25" s="40">
        <v>5593</v>
      </c>
      <c r="D25" s="40">
        <f>'آنالیز غذایی'!E301</f>
        <v>220516</v>
      </c>
      <c r="E25" s="40">
        <f t="shared" si="0"/>
        <v>220516</v>
      </c>
      <c r="F25" s="47">
        <v>0</v>
      </c>
      <c r="G25" s="40">
        <f t="shared" si="1"/>
        <v>1233345988</v>
      </c>
      <c r="H25" s="40">
        <f t="shared" si="2"/>
        <v>0</v>
      </c>
      <c r="I25" s="40">
        <f t="shared" si="3"/>
        <v>1233345988</v>
      </c>
    </row>
    <row r="26" spans="1:9">
      <c r="A26" s="40">
        <v>25</v>
      </c>
      <c r="B26" s="40" t="s">
        <v>43</v>
      </c>
      <c r="C26" s="40">
        <v>6339</v>
      </c>
      <c r="D26" s="40">
        <f>'آنالیز غذایی'!E314</f>
        <v>668098</v>
      </c>
      <c r="E26" s="40">
        <f t="shared" si="0"/>
        <v>668098</v>
      </c>
      <c r="F26" s="47">
        <v>0</v>
      </c>
      <c r="G26" s="40">
        <f t="shared" si="1"/>
        <v>4235073222</v>
      </c>
      <c r="H26" s="40">
        <f t="shared" si="2"/>
        <v>0</v>
      </c>
      <c r="I26" s="40">
        <f t="shared" si="3"/>
        <v>4235073222</v>
      </c>
    </row>
    <row r="27" spans="1:9">
      <c r="A27" s="40">
        <v>26</v>
      </c>
      <c r="B27" s="40" t="s">
        <v>229</v>
      </c>
      <c r="C27" s="40">
        <v>1855</v>
      </c>
      <c r="D27" s="40">
        <f>'آنالیز غذایی'!E326</f>
        <v>632124.30000000005</v>
      </c>
      <c r="E27" s="40">
        <f t="shared" si="0"/>
        <v>632125</v>
      </c>
      <c r="F27" s="47">
        <v>0</v>
      </c>
      <c r="G27" s="40">
        <f t="shared" si="1"/>
        <v>1172591875</v>
      </c>
      <c r="H27" s="40">
        <f t="shared" si="2"/>
        <v>0</v>
      </c>
      <c r="I27" s="40">
        <f t="shared" si="3"/>
        <v>1172591875</v>
      </c>
    </row>
    <row r="28" spans="1:9">
      <c r="A28" s="40">
        <v>27</v>
      </c>
      <c r="B28" s="40" t="s">
        <v>46</v>
      </c>
      <c r="C28" s="40">
        <v>0</v>
      </c>
      <c r="D28" s="40">
        <f>'آنالیز غذایی'!E339</f>
        <v>611987.6</v>
      </c>
      <c r="E28" s="40">
        <f t="shared" si="0"/>
        <v>611988</v>
      </c>
      <c r="F28" s="47">
        <v>0</v>
      </c>
      <c r="G28" s="40">
        <f t="shared" si="1"/>
        <v>0</v>
      </c>
      <c r="H28" s="40">
        <f t="shared" si="2"/>
        <v>0</v>
      </c>
      <c r="I28" s="40">
        <f t="shared" si="3"/>
        <v>0</v>
      </c>
    </row>
    <row r="29" spans="1:9">
      <c r="A29" s="40">
        <v>28</v>
      </c>
      <c r="B29" s="40" t="s">
        <v>47</v>
      </c>
      <c r="C29" s="40">
        <v>0</v>
      </c>
      <c r="D29" s="40">
        <f>'آنالیز غذایی'!E354</f>
        <v>832573.1</v>
      </c>
      <c r="E29" s="40">
        <f t="shared" si="0"/>
        <v>832574</v>
      </c>
      <c r="F29" s="47">
        <v>0</v>
      </c>
      <c r="G29" s="40">
        <f t="shared" si="1"/>
        <v>0</v>
      </c>
      <c r="H29" s="40">
        <f t="shared" si="2"/>
        <v>0</v>
      </c>
      <c r="I29" s="40">
        <f t="shared" si="3"/>
        <v>0</v>
      </c>
    </row>
    <row r="30" spans="1:9">
      <c r="A30" s="40">
        <v>29</v>
      </c>
      <c r="B30" s="40" t="s">
        <v>241</v>
      </c>
      <c r="C30" s="40">
        <v>0</v>
      </c>
      <c r="D30" s="40">
        <f>'آنالیز غذایی'!E366</f>
        <v>355820</v>
      </c>
      <c r="E30" s="40">
        <f t="shared" si="0"/>
        <v>355820</v>
      </c>
      <c r="F30" s="47">
        <v>0</v>
      </c>
      <c r="G30" s="40">
        <f t="shared" si="1"/>
        <v>0</v>
      </c>
      <c r="H30" s="40">
        <f t="shared" si="2"/>
        <v>0</v>
      </c>
      <c r="I30" s="40">
        <f t="shared" si="3"/>
        <v>0</v>
      </c>
    </row>
    <row r="31" spans="1:9">
      <c r="A31" s="40">
        <v>30</v>
      </c>
      <c r="B31" s="40" t="s">
        <v>242</v>
      </c>
      <c r="C31" s="40">
        <v>385</v>
      </c>
      <c r="D31" s="40">
        <f>'آنالیز غذایی'!E374</f>
        <v>378000</v>
      </c>
      <c r="E31" s="40">
        <f t="shared" si="0"/>
        <v>378000</v>
      </c>
      <c r="F31" s="47">
        <v>0</v>
      </c>
      <c r="G31" s="40">
        <f t="shared" si="1"/>
        <v>145530000</v>
      </c>
      <c r="H31" s="40">
        <f t="shared" si="2"/>
        <v>0</v>
      </c>
      <c r="I31" s="40">
        <f t="shared" si="3"/>
        <v>145530000</v>
      </c>
    </row>
    <row r="32" spans="1:9">
      <c r="A32" s="40">
        <v>31</v>
      </c>
      <c r="B32" s="40" t="s">
        <v>50</v>
      </c>
      <c r="C32" s="40">
        <v>14743</v>
      </c>
      <c r="D32" s="40">
        <f>'آنالیز غذایی'!E386</f>
        <v>975960</v>
      </c>
      <c r="E32" s="40">
        <f t="shared" si="0"/>
        <v>975960</v>
      </c>
      <c r="F32" s="47">
        <v>0</v>
      </c>
      <c r="G32" s="40">
        <f t="shared" si="1"/>
        <v>14388578280</v>
      </c>
      <c r="H32" s="40">
        <f t="shared" si="2"/>
        <v>0</v>
      </c>
      <c r="I32" s="40">
        <f t="shared" si="3"/>
        <v>14388578280</v>
      </c>
    </row>
    <row r="33" spans="1:9">
      <c r="A33" s="40">
        <v>32</v>
      </c>
      <c r="B33" s="40" t="s">
        <v>249</v>
      </c>
      <c r="C33" s="40">
        <v>0</v>
      </c>
      <c r="D33" s="40">
        <f>'آنالیز غذایی'!E397</f>
        <v>424100</v>
      </c>
      <c r="E33" s="40">
        <f t="shared" si="0"/>
        <v>424100</v>
      </c>
      <c r="F33" s="47">
        <v>0</v>
      </c>
      <c r="G33" s="40">
        <f t="shared" si="1"/>
        <v>0</v>
      </c>
      <c r="H33" s="40">
        <f t="shared" si="2"/>
        <v>0</v>
      </c>
      <c r="I33" s="40">
        <f t="shared" si="3"/>
        <v>0</v>
      </c>
    </row>
    <row r="34" spans="1:9">
      <c r="A34" s="40">
        <v>33</v>
      </c>
      <c r="B34" s="40" t="s">
        <v>245</v>
      </c>
      <c r="C34" s="40">
        <v>665</v>
      </c>
      <c r="D34" s="40">
        <f>'آنالیز غذایی'!E404</f>
        <v>368000</v>
      </c>
      <c r="E34" s="40">
        <f t="shared" si="0"/>
        <v>368000</v>
      </c>
      <c r="F34" s="47">
        <v>0</v>
      </c>
      <c r="G34" s="40">
        <f t="shared" si="1"/>
        <v>244720000</v>
      </c>
      <c r="H34" s="40">
        <f t="shared" si="2"/>
        <v>0</v>
      </c>
      <c r="I34" s="40">
        <f t="shared" si="3"/>
        <v>244720000</v>
      </c>
    </row>
    <row r="35" spans="1:9">
      <c r="A35" s="40">
        <v>34</v>
      </c>
      <c r="B35" s="40" t="s">
        <v>60</v>
      </c>
      <c r="C35" s="40">
        <v>3272</v>
      </c>
      <c r="D35" s="40">
        <f>'آنالیز غذایی'!E417</f>
        <v>479999.64999999997</v>
      </c>
      <c r="E35" s="40">
        <f t="shared" si="0"/>
        <v>480000</v>
      </c>
      <c r="F35" s="47">
        <v>0</v>
      </c>
      <c r="G35" s="40">
        <f t="shared" si="1"/>
        <v>1570560000</v>
      </c>
      <c r="H35" s="40">
        <f t="shared" si="2"/>
        <v>0</v>
      </c>
      <c r="I35" s="40">
        <f t="shared" si="3"/>
        <v>1570560000</v>
      </c>
    </row>
    <row r="36" spans="1:9">
      <c r="A36" s="40">
        <v>35</v>
      </c>
      <c r="B36" s="40" t="s">
        <v>61</v>
      </c>
      <c r="C36" s="40">
        <v>0</v>
      </c>
      <c r="D36" s="40">
        <f>'آنالیز غذایی'!E430</f>
        <v>572442.39999999991</v>
      </c>
      <c r="E36" s="40">
        <f t="shared" si="0"/>
        <v>572443</v>
      </c>
      <c r="F36" s="47">
        <v>0</v>
      </c>
      <c r="G36" s="40">
        <f t="shared" si="1"/>
        <v>0</v>
      </c>
      <c r="H36" s="40">
        <f t="shared" si="2"/>
        <v>0</v>
      </c>
      <c r="I36" s="40">
        <f t="shared" si="3"/>
        <v>0</v>
      </c>
    </row>
    <row r="37" spans="1:9">
      <c r="A37" s="40">
        <v>36</v>
      </c>
      <c r="B37" s="40" t="s">
        <v>62</v>
      </c>
      <c r="C37" s="40">
        <v>3621</v>
      </c>
      <c r="D37" s="40">
        <f>'آنالیز غذایی'!E441</f>
        <v>805177.6</v>
      </c>
      <c r="E37" s="40">
        <f t="shared" si="0"/>
        <v>805178</v>
      </c>
      <c r="F37" s="47">
        <v>0</v>
      </c>
      <c r="G37" s="40">
        <f t="shared" si="1"/>
        <v>2915549538</v>
      </c>
      <c r="H37" s="40">
        <f t="shared" si="2"/>
        <v>0</v>
      </c>
      <c r="I37" s="40">
        <f t="shared" si="3"/>
        <v>2915549538</v>
      </c>
    </row>
    <row r="38" spans="1:9">
      <c r="A38" s="40">
        <v>37</v>
      </c>
      <c r="B38" s="40" t="s">
        <v>63</v>
      </c>
      <c r="C38" s="40">
        <v>4535</v>
      </c>
      <c r="D38" s="40">
        <f>'آنالیز غذایی'!E454</f>
        <v>558145.5</v>
      </c>
      <c r="E38" s="40">
        <f t="shared" si="0"/>
        <v>558146</v>
      </c>
      <c r="F38" s="47">
        <v>0</v>
      </c>
      <c r="G38" s="40">
        <f t="shared" si="1"/>
        <v>2531192110</v>
      </c>
      <c r="H38" s="40">
        <f t="shared" si="2"/>
        <v>0</v>
      </c>
      <c r="I38" s="40">
        <f t="shared" si="3"/>
        <v>2531192110</v>
      </c>
    </row>
    <row r="39" spans="1:9">
      <c r="A39" s="40">
        <v>38</v>
      </c>
      <c r="B39" s="40" t="s">
        <v>205</v>
      </c>
      <c r="C39" s="40">
        <v>0</v>
      </c>
      <c r="D39" s="40">
        <f>'آنالیز غذایی'!E465</f>
        <v>523807.6</v>
      </c>
      <c r="E39" s="40">
        <f t="shared" si="0"/>
        <v>523808</v>
      </c>
      <c r="F39" s="47">
        <v>0</v>
      </c>
      <c r="G39" s="40">
        <f t="shared" si="1"/>
        <v>0</v>
      </c>
      <c r="H39" s="40">
        <f t="shared" si="2"/>
        <v>0</v>
      </c>
      <c r="I39" s="40">
        <f t="shared" si="3"/>
        <v>0</v>
      </c>
    </row>
    <row r="40" spans="1:9">
      <c r="A40" s="40">
        <v>39</v>
      </c>
      <c r="B40" s="40" t="s">
        <v>250</v>
      </c>
      <c r="C40" s="40">
        <v>1123</v>
      </c>
      <c r="D40" s="40">
        <f>'آنالیز غذایی'!E479</f>
        <v>623953.30000000005</v>
      </c>
      <c r="E40" s="40">
        <f t="shared" si="0"/>
        <v>623954</v>
      </c>
      <c r="F40" s="47">
        <v>0</v>
      </c>
      <c r="G40" s="40">
        <f t="shared" si="1"/>
        <v>700700342</v>
      </c>
      <c r="H40" s="40">
        <f t="shared" si="2"/>
        <v>0</v>
      </c>
      <c r="I40" s="40">
        <f t="shared" si="3"/>
        <v>700700342</v>
      </c>
    </row>
    <row r="41" spans="1:9">
      <c r="A41" s="40">
        <v>40</v>
      </c>
      <c r="B41" s="40" t="s">
        <v>247</v>
      </c>
      <c r="C41" s="40">
        <v>622</v>
      </c>
      <c r="D41" s="40">
        <f>'آنالیز غذایی'!E487</f>
        <v>378000</v>
      </c>
      <c r="E41" s="40">
        <f t="shared" si="0"/>
        <v>378000</v>
      </c>
      <c r="F41" s="47">
        <v>0</v>
      </c>
      <c r="G41" s="40">
        <f t="shared" si="1"/>
        <v>235116000</v>
      </c>
      <c r="H41" s="40">
        <f t="shared" si="2"/>
        <v>0</v>
      </c>
      <c r="I41" s="40">
        <f t="shared" si="3"/>
        <v>235116000</v>
      </c>
    </row>
    <row r="42" spans="1:9">
      <c r="A42" s="40">
        <v>41</v>
      </c>
      <c r="B42" s="40" t="s">
        <v>206</v>
      </c>
      <c r="C42" s="40">
        <v>950</v>
      </c>
      <c r="D42" s="40">
        <f>'آنالیز غذایی'!E500</f>
        <v>354731.4</v>
      </c>
      <c r="E42" s="40">
        <f t="shared" si="0"/>
        <v>354732</v>
      </c>
      <c r="F42" s="47">
        <v>0</v>
      </c>
      <c r="G42" s="40">
        <f t="shared" si="1"/>
        <v>336995400</v>
      </c>
      <c r="H42" s="40">
        <f t="shared" si="2"/>
        <v>0</v>
      </c>
      <c r="I42" s="40">
        <f t="shared" si="3"/>
        <v>336995400</v>
      </c>
    </row>
    <row r="43" spans="1:9">
      <c r="A43" s="40">
        <v>42</v>
      </c>
      <c r="B43" s="40" t="s">
        <v>278</v>
      </c>
      <c r="C43" s="40">
        <v>1215</v>
      </c>
      <c r="D43" s="40">
        <f>'آنالیز غذایی'!E508</f>
        <v>350000</v>
      </c>
      <c r="E43" s="40">
        <f t="shared" si="0"/>
        <v>350000</v>
      </c>
      <c r="F43" s="47">
        <v>0</v>
      </c>
      <c r="G43" s="40">
        <f t="shared" si="1"/>
        <v>425250000</v>
      </c>
      <c r="H43" s="40">
        <f t="shared" si="2"/>
        <v>0</v>
      </c>
      <c r="I43" s="40">
        <f t="shared" si="3"/>
        <v>425250000</v>
      </c>
    </row>
    <row r="44" spans="1:9">
      <c r="A44" s="40">
        <v>43</v>
      </c>
      <c r="B44" s="40" t="s">
        <v>232</v>
      </c>
      <c r="C44" s="40">
        <v>5650</v>
      </c>
      <c r="D44" s="48">
        <f>'آنالیز غذایی'!E711</f>
        <v>356000</v>
      </c>
      <c r="E44" s="40">
        <f t="shared" si="0"/>
        <v>356000</v>
      </c>
      <c r="F44" s="47">
        <v>0</v>
      </c>
      <c r="G44" s="40">
        <f t="shared" si="1"/>
        <v>2011400000</v>
      </c>
      <c r="H44" s="40">
        <f t="shared" si="2"/>
        <v>0</v>
      </c>
      <c r="I44" s="40">
        <f t="shared" si="3"/>
        <v>2011400000</v>
      </c>
    </row>
    <row r="45" spans="1:9">
      <c r="A45" s="40">
        <v>44</v>
      </c>
      <c r="B45" s="40" t="s">
        <v>253</v>
      </c>
      <c r="C45" s="40">
        <v>20550</v>
      </c>
      <c r="D45" s="48">
        <f>'آنالیز غذایی'!E724</f>
        <v>597879.4</v>
      </c>
      <c r="E45" s="40">
        <f t="shared" si="0"/>
        <v>597880</v>
      </c>
      <c r="F45" s="47">
        <v>0</v>
      </c>
      <c r="G45" s="40">
        <f t="shared" si="1"/>
        <v>12286434000</v>
      </c>
      <c r="H45" s="40">
        <f t="shared" si="2"/>
        <v>0</v>
      </c>
      <c r="I45" s="40">
        <f t="shared" si="3"/>
        <v>12286434000</v>
      </c>
    </row>
    <row r="46" spans="1:9">
      <c r="A46" s="40">
        <v>45</v>
      </c>
      <c r="B46" s="40" t="s">
        <v>262</v>
      </c>
      <c r="C46" s="40">
        <v>3071</v>
      </c>
      <c r="D46" s="48">
        <f>'آنالیز غذایی'!E739</f>
        <v>660819.30000000005</v>
      </c>
      <c r="E46" s="40">
        <f t="shared" si="0"/>
        <v>660820</v>
      </c>
      <c r="F46" s="47">
        <v>0</v>
      </c>
      <c r="G46" s="40">
        <f t="shared" si="1"/>
        <v>2029378220</v>
      </c>
      <c r="H46" s="40">
        <f t="shared" si="2"/>
        <v>0</v>
      </c>
      <c r="I46" s="40">
        <f t="shared" si="3"/>
        <v>2029378220</v>
      </c>
    </row>
    <row r="47" spans="1:9">
      <c r="A47" s="40">
        <v>46</v>
      </c>
      <c r="B47" s="40" t="s">
        <v>66</v>
      </c>
      <c r="C47" s="40">
        <v>8383</v>
      </c>
      <c r="D47" s="40">
        <f>'آنالیز غذایی'!E513</f>
        <v>609000</v>
      </c>
      <c r="E47" s="40">
        <f t="shared" si="0"/>
        <v>609000</v>
      </c>
      <c r="F47" s="47">
        <v>0</v>
      </c>
      <c r="G47" s="40">
        <f t="shared" si="1"/>
        <v>5105247000</v>
      </c>
      <c r="H47" s="40">
        <f t="shared" si="2"/>
        <v>0</v>
      </c>
      <c r="I47" s="40">
        <f t="shared" si="3"/>
        <v>5105247000</v>
      </c>
    </row>
    <row r="48" spans="1:9">
      <c r="A48" s="40">
        <v>47</v>
      </c>
      <c r="B48" s="40" t="s">
        <v>228</v>
      </c>
      <c r="C48" s="40">
        <v>0</v>
      </c>
      <c r="D48" s="40">
        <f>'آنالیز غذایی'!E520</f>
        <v>129898</v>
      </c>
      <c r="E48" s="40">
        <f t="shared" si="0"/>
        <v>129898</v>
      </c>
      <c r="F48" s="47">
        <v>0</v>
      </c>
      <c r="G48" s="40">
        <f t="shared" si="1"/>
        <v>0</v>
      </c>
      <c r="H48" s="40">
        <f t="shared" si="2"/>
        <v>0</v>
      </c>
      <c r="I48" s="40">
        <f t="shared" si="3"/>
        <v>0</v>
      </c>
    </row>
    <row r="49" spans="1:9">
      <c r="A49" s="40">
        <v>48</v>
      </c>
      <c r="B49" s="40" t="s">
        <v>263</v>
      </c>
      <c r="C49" s="40">
        <v>4502</v>
      </c>
      <c r="D49" s="48">
        <f>'آنالیز غذایی'!E751</f>
        <v>323580.59999999998</v>
      </c>
      <c r="E49" s="40">
        <f t="shared" si="0"/>
        <v>323581</v>
      </c>
      <c r="F49" s="47">
        <v>0</v>
      </c>
      <c r="G49" s="40">
        <f t="shared" si="1"/>
        <v>1456761662</v>
      </c>
      <c r="H49" s="40">
        <f t="shared" si="2"/>
        <v>0</v>
      </c>
      <c r="I49" s="40">
        <f t="shared" si="3"/>
        <v>1456761662</v>
      </c>
    </row>
    <row r="50" spans="1:9">
      <c r="A50" s="40">
        <v>49</v>
      </c>
      <c r="B50" s="40" t="s">
        <v>266</v>
      </c>
      <c r="C50" s="40">
        <v>4792</v>
      </c>
      <c r="D50" s="48">
        <f>'آنالیز غذایی'!E759</f>
        <v>640000</v>
      </c>
      <c r="E50" s="40">
        <f t="shared" si="0"/>
        <v>640000</v>
      </c>
      <c r="F50" s="47">
        <v>0</v>
      </c>
      <c r="G50" s="40">
        <f t="shared" si="1"/>
        <v>3066880000</v>
      </c>
      <c r="H50" s="40">
        <f t="shared" si="2"/>
        <v>0</v>
      </c>
      <c r="I50" s="40">
        <f t="shared" si="3"/>
        <v>3066880000</v>
      </c>
    </row>
    <row r="51" spans="1:9">
      <c r="A51" s="40">
        <v>50</v>
      </c>
      <c r="B51" s="40" t="s">
        <v>69</v>
      </c>
      <c r="C51" s="40">
        <v>2684</v>
      </c>
      <c r="D51" s="48">
        <f>'آنالیز غذایی'!E528</f>
        <v>253500</v>
      </c>
      <c r="E51" s="40">
        <f t="shared" si="0"/>
        <v>253500</v>
      </c>
      <c r="F51" s="47" t="s">
        <v>279</v>
      </c>
      <c r="G51" s="40">
        <f t="shared" si="1"/>
        <v>680394000</v>
      </c>
      <c r="H51" s="40" t="s">
        <v>279</v>
      </c>
      <c r="I51" s="40">
        <f>G51</f>
        <v>680394000</v>
      </c>
    </row>
    <row r="52" spans="1:9">
      <c r="A52" s="40">
        <v>51</v>
      </c>
      <c r="B52" s="40" t="s">
        <v>280</v>
      </c>
      <c r="C52" s="40">
        <v>6561</v>
      </c>
      <c r="D52" s="48">
        <f>'آنالیز غذایی'!E535</f>
        <v>313500</v>
      </c>
      <c r="E52" s="40">
        <f t="shared" si="0"/>
        <v>313500</v>
      </c>
      <c r="F52" s="47" t="s">
        <v>279</v>
      </c>
      <c r="G52" s="40">
        <f t="shared" si="1"/>
        <v>2056873500</v>
      </c>
      <c r="H52" s="40" t="s">
        <v>279</v>
      </c>
      <c r="I52" s="40">
        <f t="shared" ref="I52:I81" si="4">G52</f>
        <v>2056873500</v>
      </c>
    </row>
    <row r="53" spans="1:9">
      <c r="A53" s="40">
        <v>52</v>
      </c>
      <c r="B53" s="40" t="s">
        <v>70</v>
      </c>
      <c r="C53" s="40">
        <v>1590</v>
      </c>
      <c r="D53" s="48">
        <f>'آنالیز غذایی'!E543</f>
        <v>219500</v>
      </c>
      <c r="E53" s="40">
        <f t="shared" si="0"/>
        <v>219500</v>
      </c>
      <c r="F53" s="47" t="s">
        <v>279</v>
      </c>
      <c r="G53" s="40">
        <f t="shared" si="1"/>
        <v>349005000</v>
      </c>
      <c r="H53" s="40" t="s">
        <v>279</v>
      </c>
      <c r="I53" s="40">
        <f t="shared" si="4"/>
        <v>349005000</v>
      </c>
    </row>
    <row r="54" spans="1:9">
      <c r="A54" s="40">
        <v>53</v>
      </c>
      <c r="B54" s="40" t="s">
        <v>71</v>
      </c>
      <c r="C54" s="40">
        <v>1562</v>
      </c>
      <c r="D54" s="48">
        <f>'آنالیز غذایی'!E551</f>
        <v>243500</v>
      </c>
      <c r="E54" s="40">
        <f t="shared" si="0"/>
        <v>243500</v>
      </c>
      <c r="F54" s="47" t="s">
        <v>279</v>
      </c>
      <c r="G54" s="40">
        <f t="shared" si="1"/>
        <v>380347000</v>
      </c>
      <c r="H54" s="40" t="s">
        <v>279</v>
      </c>
      <c r="I54" s="40">
        <f t="shared" si="4"/>
        <v>380347000</v>
      </c>
    </row>
    <row r="55" spans="1:9">
      <c r="A55" s="40">
        <v>54</v>
      </c>
      <c r="B55" s="40" t="s">
        <v>72</v>
      </c>
      <c r="C55" s="40">
        <v>0</v>
      </c>
      <c r="D55" s="48">
        <f>'آنالیز غذایی'!E560</f>
        <v>146912</v>
      </c>
      <c r="E55" s="40">
        <f t="shared" si="0"/>
        <v>146912</v>
      </c>
      <c r="F55" s="47" t="s">
        <v>279</v>
      </c>
      <c r="G55" s="40">
        <f t="shared" si="1"/>
        <v>0</v>
      </c>
      <c r="H55" s="40" t="s">
        <v>279</v>
      </c>
      <c r="I55" s="40">
        <f t="shared" si="4"/>
        <v>0</v>
      </c>
    </row>
    <row r="56" spans="1:9">
      <c r="A56" s="40">
        <v>55</v>
      </c>
      <c r="B56" s="40" t="s">
        <v>73</v>
      </c>
      <c r="C56" s="40">
        <v>3592</v>
      </c>
      <c r="D56" s="48">
        <f>'آنالیز غذایی'!E567</f>
        <v>161000</v>
      </c>
      <c r="E56" s="40">
        <f t="shared" si="0"/>
        <v>161000</v>
      </c>
      <c r="F56" s="47" t="s">
        <v>279</v>
      </c>
      <c r="G56" s="40">
        <f t="shared" si="1"/>
        <v>578312000</v>
      </c>
      <c r="H56" s="40" t="s">
        <v>279</v>
      </c>
      <c r="I56" s="40">
        <f t="shared" si="4"/>
        <v>578312000</v>
      </c>
    </row>
    <row r="57" spans="1:9">
      <c r="A57" s="40">
        <v>56</v>
      </c>
      <c r="B57" s="40" t="s">
        <v>74</v>
      </c>
      <c r="C57" s="40">
        <v>3401</v>
      </c>
      <c r="D57" s="48">
        <f>'آنالیز غذایی'!E574</f>
        <v>213500</v>
      </c>
      <c r="E57" s="40">
        <f t="shared" si="0"/>
        <v>213500</v>
      </c>
      <c r="F57" s="47" t="s">
        <v>279</v>
      </c>
      <c r="G57" s="40">
        <f t="shared" si="1"/>
        <v>726113500</v>
      </c>
      <c r="H57" s="40" t="s">
        <v>279</v>
      </c>
      <c r="I57" s="40">
        <f t="shared" si="4"/>
        <v>726113500</v>
      </c>
    </row>
    <row r="58" spans="1:9">
      <c r="A58" s="40">
        <v>57</v>
      </c>
      <c r="B58" s="40" t="s">
        <v>75</v>
      </c>
      <c r="C58" s="40">
        <v>0</v>
      </c>
      <c r="D58" s="48">
        <f>'آنالیز غذایی'!E586</f>
        <v>193500</v>
      </c>
      <c r="E58" s="40">
        <f t="shared" si="0"/>
        <v>193500</v>
      </c>
      <c r="F58" s="47" t="s">
        <v>279</v>
      </c>
      <c r="G58" s="40">
        <f t="shared" si="1"/>
        <v>0</v>
      </c>
      <c r="H58" s="40" t="s">
        <v>279</v>
      </c>
      <c r="I58" s="40">
        <f t="shared" si="4"/>
        <v>0</v>
      </c>
    </row>
    <row r="59" spans="1:9">
      <c r="A59" s="40">
        <v>58</v>
      </c>
      <c r="B59" s="40" t="s">
        <v>77</v>
      </c>
      <c r="C59" s="40">
        <v>3988</v>
      </c>
      <c r="D59" s="48">
        <f>'آنالیز غذایی'!E598</f>
        <v>143190.39999999999</v>
      </c>
      <c r="E59" s="40">
        <f t="shared" si="0"/>
        <v>143191</v>
      </c>
      <c r="F59" s="47" t="s">
        <v>279</v>
      </c>
      <c r="G59" s="40">
        <f t="shared" si="1"/>
        <v>571045708</v>
      </c>
      <c r="H59" s="40" t="s">
        <v>279</v>
      </c>
      <c r="I59" s="40">
        <f t="shared" si="4"/>
        <v>571045708</v>
      </c>
    </row>
    <row r="60" spans="1:9">
      <c r="A60" s="40">
        <v>59</v>
      </c>
      <c r="B60" s="40" t="s">
        <v>82</v>
      </c>
      <c r="C60" s="40">
        <v>6634</v>
      </c>
      <c r="D60" s="48">
        <f>'آنالیز غذایی'!E611</f>
        <v>191129.60000000001</v>
      </c>
      <c r="E60" s="40">
        <f t="shared" si="0"/>
        <v>191130</v>
      </c>
      <c r="F60" s="47" t="s">
        <v>279</v>
      </c>
      <c r="G60" s="40">
        <f t="shared" si="1"/>
        <v>1267956420</v>
      </c>
      <c r="H60" s="40" t="s">
        <v>279</v>
      </c>
      <c r="I60" s="40">
        <f t="shared" si="4"/>
        <v>1267956420</v>
      </c>
    </row>
    <row r="61" spans="1:9">
      <c r="A61" s="40">
        <v>60</v>
      </c>
      <c r="B61" s="40" t="s">
        <v>210</v>
      </c>
      <c r="C61" s="40">
        <v>1554</v>
      </c>
      <c r="D61" s="48">
        <f>'آنالیز غذایی'!E619</f>
        <v>122360</v>
      </c>
      <c r="E61" s="40">
        <f t="shared" si="0"/>
        <v>122360</v>
      </c>
      <c r="F61" s="47" t="s">
        <v>279</v>
      </c>
      <c r="G61" s="40">
        <f t="shared" si="1"/>
        <v>190147440</v>
      </c>
      <c r="H61" s="40" t="s">
        <v>279</v>
      </c>
      <c r="I61" s="40">
        <f t="shared" si="4"/>
        <v>190147440</v>
      </c>
    </row>
    <row r="62" spans="1:9">
      <c r="A62" s="40">
        <v>61</v>
      </c>
      <c r="B62" s="40" t="s">
        <v>211</v>
      </c>
      <c r="C62" s="40">
        <v>5053</v>
      </c>
      <c r="D62" s="48">
        <f>'آنالیز غذایی'!E627</f>
        <v>333500</v>
      </c>
      <c r="E62" s="40">
        <f t="shared" si="0"/>
        <v>333500</v>
      </c>
      <c r="F62" s="47" t="s">
        <v>279</v>
      </c>
      <c r="G62" s="40">
        <f t="shared" si="1"/>
        <v>1685175500</v>
      </c>
      <c r="H62" s="40" t="s">
        <v>279</v>
      </c>
      <c r="I62" s="40">
        <f t="shared" si="4"/>
        <v>1685175500</v>
      </c>
    </row>
    <row r="63" spans="1:9">
      <c r="A63" s="40">
        <v>62</v>
      </c>
      <c r="B63" s="40" t="s">
        <v>54</v>
      </c>
      <c r="C63" s="40">
        <v>4271</v>
      </c>
      <c r="D63" s="40">
        <f>'آنالیز غذایی'!E647</f>
        <v>83781.2</v>
      </c>
      <c r="E63" s="40">
        <f t="shared" si="0"/>
        <v>83782</v>
      </c>
      <c r="F63" s="47" t="s">
        <v>279</v>
      </c>
      <c r="G63" s="40">
        <f t="shared" si="1"/>
        <v>357832922</v>
      </c>
      <c r="H63" s="40" t="s">
        <v>279</v>
      </c>
      <c r="I63" s="40">
        <f t="shared" si="4"/>
        <v>357832922</v>
      </c>
    </row>
    <row r="64" spans="1:9">
      <c r="A64" s="40">
        <v>63</v>
      </c>
      <c r="B64" s="40" t="s">
        <v>56</v>
      </c>
      <c r="C64" s="40">
        <v>8319</v>
      </c>
      <c r="D64" s="40">
        <f>'آنالیز غذایی'!E660</f>
        <v>136477.6</v>
      </c>
      <c r="E64" s="40">
        <f t="shared" si="0"/>
        <v>136478</v>
      </c>
      <c r="F64" s="47" t="s">
        <v>279</v>
      </c>
      <c r="G64" s="40">
        <f t="shared" si="1"/>
        <v>1135360482</v>
      </c>
      <c r="H64" s="40" t="s">
        <v>279</v>
      </c>
      <c r="I64" s="40">
        <f t="shared" si="4"/>
        <v>1135360482</v>
      </c>
    </row>
    <row r="65" spans="1:9">
      <c r="A65" s="40">
        <v>64</v>
      </c>
      <c r="B65" s="40" t="s">
        <v>64</v>
      </c>
      <c r="C65" s="40">
        <v>21495</v>
      </c>
      <c r="D65" s="40">
        <f>'آنالیز غذایی'!E688</f>
        <v>87804</v>
      </c>
      <c r="E65" s="40">
        <f t="shared" si="0"/>
        <v>87804</v>
      </c>
      <c r="F65" s="47" t="s">
        <v>279</v>
      </c>
      <c r="G65" s="40">
        <f t="shared" si="1"/>
        <v>1887346980</v>
      </c>
      <c r="H65" s="40" t="s">
        <v>279</v>
      </c>
      <c r="I65" s="40">
        <f t="shared" si="4"/>
        <v>1887346980</v>
      </c>
    </row>
    <row r="66" spans="1:9">
      <c r="A66" s="40">
        <v>65</v>
      </c>
      <c r="B66" s="40" t="s">
        <v>78</v>
      </c>
      <c r="C66" s="40">
        <v>0</v>
      </c>
      <c r="D66" s="40">
        <f>'آنالیز غذایی'!E698</f>
        <v>109000</v>
      </c>
      <c r="E66" s="40">
        <f t="shared" ref="E66:E81" si="5">ROUNDUP(D66,0)</f>
        <v>109000</v>
      </c>
      <c r="F66" s="47" t="s">
        <v>279</v>
      </c>
      <c r="G66" s="40">
        <f t="shared" ref="G66:G81" si="6">C66*E66</f>
        <v>0</v>
      </c>
      <c r="H66" s="40" t="s">
        <v>279</v>
      </c>
      <c r="I66" s="40">
        <f t="shared" si="4"/>
        <v>0</v>
      </c>
    </row>
    <row r="67" spans="1:9">
      <c r="A67" s="40">
        <v>66</v>
      </c>
      <c r="B67" s="40" t="s">
        <v>281</v>
      </c>
      <c r="C67" s="40">
        <v>20028</v>
      </c>
      <c r="D67" s="48">
        <f>'مواد اولیه '!M84</f>
        <v>60000</v>
      </c>
      <c r="E67" s="40">
        <f t="shared" si="5"/>
        <v>60000</v>
      </c>
      <c r="F67" s="47" t="s">
        <v>279</v>
      </c>
      <c r="G67" s="40">
        <f t="shared" si="6"/>
        <v>1201680000</v>
      </c>
      <c r="H67" s="40" t="s">
        <v>279</v>
      </c>
      <c r="I67" s="40">
        <f t="shared" si="4"/>
        <v>1201680000</v>
      </c>
    </row>
    <row r="68" spans="1:9">
      <c r="A68" s="40">
        <v>67</v>
      </c>
      <c r="B68" s="40" t="s">
        <v>282</v>
      </c>
      <c r="C68" s="40">
        <v>111313</v>
      </c>
      <c r="D68" s="48">
        <f>'مواد اولیه '!M89</f>
        <v>80000</v>
      </c>
      <c r="E68" s="40">
        <f t="shared" si="5"/>
        <v>80000</v>
      </c>
      <c r="F68" s="47" t="s">
        <v>279</v>
      </c>
      <c r="G68" s="40">
        <f t="shared" si="6"/>
        <v>8905040000</v>
      </c>
      <c r="H68" s="40" t="s">
        <v>279</v>
      </c>
      <c r="I68" s="40">
        <f t="shared" si="4"/>
        <v>8905040000</v>
      </c>
    </row>
    <row r="69" spans="1:9">
      <c r="A69" s="40">
        <v>68</v>
      </c>
      <c r="B69" s="40" t="s">
        <v>283</v>
      </c>
      <c r="C69" s="40">
        <v>23926</v>
      </c>
      <c r="D69" s="48">
        <f>'مواد اولیه '!M88</f>
        <v>200000</v>
      </c>
      <c r="E69" s="40">
        <f t="shared" si="5"/>
        <v>200000</v>
      </c>
      <c r="F69" s="47" t="s">
        <v>279</v>
      </c>
      <c r="G69" s="40">
        <f t="shared" si="6"/>
        <v>4785200000</v>
      </c>
      <c r="H69" s="40" t="s">
        <v>279</v>
      </c>
      <c r="I69" s="40">
        <f t="shared" si="4"/>
        <v>4785200000</v>
      </c>
    </row>
    <row r="70" spans="1:9">
      <c r="A70" s="40">
        <v>69</v>
      </c>
      <c r="B70" s="40" t="s">
        <v>284</v>
      </c>
      <c r="C70" s="40">
        <v>9919</v>
      </c>
      <c r="D70" s="48">
        <f>'مواد اولیه '!M95</f>
        <v>150000</v>
      </c>
      <c r="E70" s="40">
        <f t="shared" si="5"/>
        <v>150000</v>
      </c>
      <c r="F70" s="47" t="s">
        <v>279</v>
      </c>
      <c r="G70" s="40">
        <f t="shared" si="6"/>
        <v>1487850000</v>
      </c>
      <c r="H70" s="40" t="s">
        <v>279</v>
      </c>
      <c r="I70" s="40">
        <f t="shared" si="4"/>
        <v>1487850000</v>
      </c>
    </row>
    <row r="71" spans="1:9">
      <c r="A71" s="40">
        <v>70</v>
      </c>
      <c r="B71" s="40" t="s">
        <v>259</v>
      </c>
      <c r="C71" s="40">
        <v>6907</v>
      </c>
      <c r="D71" s="48">
        <f>'مواد اولیه '!M93</f>
        <v>90000</v>
      </c>
      <c r="E71" s="40">
        <f t="shared" si="5"/>
        <v>90000</v>
      </c>
      <c r="F71" s="47" t="s">
        <v>279</v>
      </c>
      <c r="G71" s="40">
        <f t="shared" si="6"/>
        <v>621630000</v>
      </c>
      <c r="H71" s="40" t="s">
        <v>279</v>
      </c>
      <c r="I71" s="40">
        <f t="shared" si="4"/>
        <v>621630000</v>
      </c>
    </row>
    <row r="72" spans="1:9">
      <c r="A72" s="40">
        <v>71</v>
      </c>
      <c r="B72" s="40" t="s">
        <v>230</v>
      </c>
      <c r="C72" s="40">
        <v>7605</v>
      </c>
      <c r="D72" s="48">
        <f>'مواد اولیه '!M91</f>
        <v>120000</v>
      </c>
      <c r="E72" s="40">
        <f t="shared" si="5"/>
        <v>120000</v>
      </c>
      <c r="F72" s="47" t="s">
        <v>279</v>
      </c>
      <c r="G72" s="40">
        <f t="shared" si="6"/>
        <v>912600000</v>
      </c>
      <c r="H72" s="40" t="s">
        <v>279</v>
      </c>
      <c r="I72" s="40">
        <f t="shared" si="4"/>
        <v>912600000</v>
      </c>
    </row>
    <row r="73" spans="1:9">
      <c r="A73" s="40">
        <v>72</v>
      </c>
      <c r="B73" s="40" t="s">
        <v>285</v>
      </c>
      <c r="C73" s="40">
        <v>0</v>
      </c>
      <c r="D73" s="48">
        <f>'مواد اولیه '!M119</f>
        <v>65000</v>
      </c>
      <c r="E73" s="40">
        <f t="shared" si="5"/>
        <v>65000</v>
      </c>
      <c r="F73" s="47" t="s">
        <v>279</v>
      </c>
      <c r="G73" s="40">
        <f t="shared" si="6"/>
        <v>0</v>
      </c>
      <c r="H73" s="40" t="s">
        <v>279</v>
      </c>
      <c r="I73" s="40">
        <f t="shared" si="4"/>
        <v>0</v>
      </c>
    </row>
    <row r="74" spans="1:9">
      <c r="A74" s="40">
        <v>73</v>
      </c>
      <c r="B74" s="40" t="s">
        <v>225</v>
      </c>
      <c r="C74" s="40">
        <v>42925</v>
      </c>
      <c r="D74" s="48">
        <f>'مواد اولیه '!M123</f>
        <v>85000</v>
      </c>
      <c r="E74" s="40">
        <f t="shared" si="5"/>
        <v>85000</v>
      </c>
      <c r="F74" s="47" t="s">
        <v>279</v>
      </c>
      <c r="G74" s="40">
        <f t="shared" si="6"/>
        <v>3648625000</v>
      </c>
      <c r="H74" s="40" t="s">
        <v>279</v>
      </c>
      <c r="I74" s="40">
        <f t="shared" si="4"/>
        <v>3648625000</v>
      </c>
    </row>
    <row r="75" spans="1:9">
      <c r="A75" s="40">
        <v>74</v>
      </c>
      <c r="B75" s="40" t="s">
        <v>267</v>
      </c>
      <c r="C75" s="40">
        <v>5159</v>
      </c>
      <c r="D75" s="48">
        <f>'مواد اولیه '!M132</f>
        <v>180000</v>
      </c>
      <c r="E75" s="40">
        <f t="shared" si="5"/>
        <v>180000</v>
      </c>
      <c r="F75" s="47" t="s">
        <v>279</v>
      </c>
      <c r="G75" s="40">
        <f t="shared" si="6"/>
        <v>928620000</v>
      </c>
      <c r="H75" s="40" t="s">
        <v>279</v>
      </c>
      <c r="I75" s="40">
        <f t="shared" si="4"/>
        <v>928620000</v>
      </c>
    </row>
    <row r="76" spans="1:9">
      <c r="A76" s="40">
        <v>75</v>
      </c>
      <c r="B76" s="40" t="s">
        <v>286</v>
      </c>
      <c r="C76" s="40">
        <v>50155</v>
      </c>
      <c r="D76" s="48">
        <f>'مواد اولیه '!M126</f>
        <v>6000</v>
      </c>
      <c r="E76" s="40">
        <f t="shared" si="5"/>
        <v>6000</v>
      </c>
      <c r="F76" s="47" t="s">
        <v>279</v>
      </c>
      <c r="G76" s="40">
        <f t="shared" si="6"/>
        <v>300930000</v>
      </c>
      <c r="H76" s="40" t="s">
        <v>279</v>
      </c>
      <c r="I76" s="40">
        <f t="shared" si="4"/>
        <v>300930000</v>
      </c>
    </row>
    <row r="77" spans="1:9">
      <c r="A77" s="40">
        <v>76</v>
      </c>
      <c r="B77" s="40" t="s">
        <v>143</v>
      </c>
      <c r="C77" s="40">
        <v>8875</v>
      </c>
      <c r="D77" s="48">
        <f>'مواد اولیه '!M92</f>
        <v>15000</v>
      </c>
      <c r="E77" s="40">
        <f t="shared" si="5"/>
        <v>15000</v>
      </c>
      <c r="F77" s="47" t="s">
        <v>279</v>
      </c>
      <c r="G77" s="40">
        <f t="shared" si="6"/>
        <v>133125000</v>
      </c>
      <c r="H77" s="40" t="s">
        <v>279</v>
      </c>
      <c r="I77" s="40">
        <f t="shared" si="4"/>
        <v>133125000</v>
      </c>
    </row>
    <row r="78" spans="1:9">
      <c r="A78" s="40">
        <v>77</v>
      </c>
      <c r="B78" s="40" t="s">
        <v>293</v>
      </c>
      <c r="C78" s="40">
        <v>10373</v>
      </c>
      <c r="D78" s="48">
        <f>(50*'مواد اولیه '!M90)/1000</f>
        <v>70000</v>
      </c>
      <c r="E78" s="40">
        <f t="shared" si="5"/>
        <v>70000</v>
      </c>
      <c r="F78" s="47" t="s">
        <v>279</v>
      </c>
      <c r="G78" s="40">
        <f t="shared" si="6"/>
        <v>726110000</v>
      </c>
      <c r="H78" s="40" t="s">
        <v>279</v>
      </c>
      <c r="I78" s="40">
        <f t="shared" si="4"/>
        <v>726110000</v>
      </c>
    </row>
    <row r="79" spans="1:9">
      <c r="A79" s="40">
        <v>78</v>
      </c>
      <c r="B79" s="40" t="s">
        <v>255</v>
      </c>
      <c r="C79" s="40">
        <v>3621</v>
      </c>
      <c r="D79" s="48">
        <f>'مواد اولیه '!M129</f>
        <v>15000</v>
      </c>
      <c r="E79" s="40">
        <f t="shared" si="5"/>
        <v>15000</v>
      </c>
      <c r="F79" s="47" t="s">
        <v>279</v>
      </c>
      <c r="G79" s="40">
        <f t="shared" si="6"/>
        <v>54315000</v>
      </c>
      <c r="H79" s="40" t="s">
        <v>279</v>
      </c>
      <c r="I79" s="40">
        <f t="shared" si="4"/>
        <v>54315000</v>
      </c>
    </row>
    <row r="80" spans="1:9">
      <c r="A80" s="40">
        <v>79</v>
      </c>
      <c r="B80" s="40" t="s">
        <v>269</v>
      </c>
      <c r="C80" s="40">
        <v>4208</v>
      </c>
      <c r="D80" s="48">
        <f>'مواد اولیه '!M133</f>
        <v>90000</v>
      </c>
      <c r="E80" s="40">
        <f t="shared" si="5"/>
        <v>90000</v>
      </c>
      <c r="F80" s="47" t="s">
        <v>279</v>
      </c>
      <c r="G80" s="40">
        <f t="shared" si="6"/>
        <v>378720000</v>
      </c>
      <c r="H80" s="40" t="s">
        <v>279</v>
      </c>
      <c r="I80" s="40">
        <f t="shared" si="4"/>
        <v>378720000</v>
      </c>
    </row>
    <row r="81" spans="1:9">
      <c r="A81" s="40">
        <v>80</v>
      </c>
      <c r="B81" s="40" t="s">
        <v>59</v>
      </c>
      <c r="C81" s="40">
        <v>18772</v>
      </c>
      <c r="D81" s="48">
        <f>'آنالیز غذایی'!E682</f>
        <v>102840.8</v>
      </c>
      <c r="E81" s="40">
        <f t="shared" si="5"/>
        <v>102841</v>
      </c>
      <c r="F81" s="47" t="s">
        <v>279</v>
      </c>
      <c r="G81" s="40">
        <f t="shared" si="6"/>
        <v>1930531252</v>
      </c>
      <c r="H81" s="40" t="s">
        <v>279</v>
      </c>
      <c r="I81" s="40">
        <f t="shared" si="4"/>
        <v>1930531252</v>
      </c>
    </row>
    <row r="82" spans="1:9">
      <c r="A82" s="40">
        <v>81</v>
      </c>
      <c r="B82" s="40" t="s">
        <v>287</v>
      </c>
      <c r="C82" s="40" t="s">
        <v>288</v>
      </c>
      <c r="D82" s="40" t="s">
        <v>288</v>
      </c>
      <c r="E82" s="40" t="s">
        <v>288</v>
      </c>
      <c r="F82" s="47" t="s">
        <v>288</v>
      </c>
      <c r="G82" s="40" t="s">
        <v>288</v>
      </c>
      <c r="H82" s="40" t="s">
        <v>288</v>
      </c>
      <c r="I82" s="40" t="s">
        <v>288</v>
      </c>
    </row>
    <row r="83" spans="1:9">
      <c r="A83" s="43"/>
      <c r="B83" s="43" t="s">
        <v>289</v>
      </c>
      <c r="C83" s="43"/>
      <c r="D83" s="43"/>
      <c r="E83" s="43"/>
      <c r="F83" s="43"/>
      <c r="G83" s="43"/>
      <c r="H83" s="43"/>
      <c r="I83" s="49">
        <f>SUM(I2:I81)</f>
        <v>206011299437</v>
      </c>
    </row>
  </sheetData>
  <sheetProtection algorithmName="SHA-512" hashValue="2PGXCjVfqZ6o4RezW1WFeGL8hUl7c6yQ2jc7kC5wjIRGxBE5eyzLiVNo8qDQktS9hvenO926qH7Ydk/dqqPsww==" saltValue="DJrqgXB+Fx62Wnfu0cuVpg==" spinCount="100000" sheet="1" objects="1" scenarios="1"/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7"/>
  <sheetViews>
    <sheetView rightToLeft="1" topLeftCell="A7" workbookViewId="0">
      <selection activeCell="D4" sqref="D4:G6"/>
    </sheetView>
  </sheetViews>
  <sheetFormatPr defaultRowHeight="15"/>
  <sheetData>
    <row r="3" spans="2:7" ht="15.75" thickBot="1"/>
    <row r="4" spans="2:7" ht="15.75" thickTop="1">
      <c r="B4" s="50" t="s">
        <v>291</v>
      </c>
      <c r="C4" s="51"/>
      <c r="D4" s="56" t="s">
        <v>292</v>
      </c>
      <c r="E4" s="57"/>
      <c r="F4" s="57"/>
      <c r="G4" s="58"/>
    </row>
    <row r="5" spans="2:7">
      <c r="B5" s="52"/>
      <c r="C5" s="53"/>
      <c r="D5" s="59"/>
      <c r="E5" s="60"/>
      <c r="F5" s="60"/>
      <c r="G5" s="61"/>
    </row>
    <row r="6" spans="2:7" ht="15.75" thickBot="1">
      <c r="B6" s="54"/>
      <c r="C6" s="55"/>
      <c r="D6" s="62"/>
      <c r="E6" s="63"/>
      <c r="F6" s="63"/>
      <c r="G6" s="64"/>
    </row>
    <row r="7" spans="2:7" ht="15.75" thickTop="1"/>
  </sheetData>
  <mergeCells count="2">
    <mergeCell ref="B4:C6"/>
    <mergeCell ref="D4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مواد اولیه </vt:lpstr>
      <vt:lpstr>آنالیز غذایی</vt:lpstr>
      <vt:lpstr>آمار غذا و قیمت</vt:lpstr>
      <vt:lpstr>محل مشخص نمودن مبلغ  طبخ و توزی</vt:lpstr>
      <vt:lpstr>'آنالیز غذایی'!Print_Area</vt:lpstr>
      <vt:lpstr>'مواد اولیه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آمنه تسلیمی</cp:lastModifiedBy>
  <cp:lastPrinted>2025-06-28T07:15:19Z</cp:lastPrinted>
  <dcterms:created xsi:type="dcterms:W3CDTF">2019-07-20T04:58:15Z</dcterms:created>
  <dcterms:modified xsi:type="dcterms:W3CDTF">2025-07-15T08:07:51Z</dcterms:modified>
</cp:coreProperties>
</file>